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" yWindow="65320" windowWidth="17040" windowHeight="8148" activeTab="0"/>
  </bookViews>
  <sheets>
    <sheet name="Full cost allocation" sheetId="1" r:id="rId1"/>
    <sheet name="Budget" sheetId="2" r:id="rId2"/>
  </sheets>
  <definedNames>
    <definedName name="_xlnm.Print_Area" localSheetId="0">'Full cost allocation'!$A$11:$AC$38</definedName>
  </definedNames>
  <calcPr fullCalcOnLoad="1"/>
</workbook>
</file>

<file path=xl/sharedStrings.xml><?xml version="1.0" encoding="utf-8"?>
<sst xmlns="http://schemas.openxmlformats.org/spreadsheetml/2006/main" count="245" uniqueCount="104">
  <si>
    <t>Total</t>
  </si>
  <si>
    <t>Program areas</t>
  </si>
  <si>
    <t>Housing program</t>
  </si>
  <si>
    <t>Health program</t>
  </si>
  <si>
    <t>Education program</t>
  </si>
  <si>
    <t>Cost driver</t>
  </si>
  <si>
    <t>Cost item</t>
  </si>
  <si>
    <t>Staff salary/benefits: executive director</t>
  </si>
  <si>
    <t>Staff salary/benefits: CFO</t>
  </si>
  <si>
    <t>Staff salary/benefits: accounting</t>
  </si>
  <si>
    <t>Staff salary/benefits: HR director</t>
  </si>
  <si>
    <t>Staff salary/benefits: media relations director</t>
  </si>
  <si>
    <t>Staff salary/benefits: associate 1</t>
  </si>
  <si>
    <t>Staff salary/benefits: associate 2</t>
  </si>
  <si>
    <t>Staff salary/benefits: associate 3</t>
  </si>
  <si>
    <t>Scope: comprehensive (entire organization)</t>
  </si>
  <si>
    <t>Time period: fiscal year 2007</t>
  </si>
  <si>
    <t>Organization: Nonprofit Anonymous 501(c) 3</t>
  </si>
  <si>
    <t>Number of program areas: 3</t>
  </si>
  <si>
    <t>Office supplies and furniture</t>
  </si>
  <si>
    <t>Printing and media materials</t>
  </si>
  <si>
    <t>IT support</t>
  </si>
  <si>
    <t>IT software licenses</t>
  </si>
  <si>
    <t>IT hardware purchases</t>
  </si>
  <si>
    <t>Special event: annual gala</t>
  </si>
  <si>
    <t>Legal and other professional services fees</t>
  </si>
  <si>
    <t xml:space="preserve">Resource center rent, utilities, and phone </t>
  </si>
  <si>
    <t xml:space="preserve">Office rent, utilities, and phone </t>
  </si>
  <si>
    <t>Depreciation</t>
  </si>
  <si>
    <t>Special event: child advocacy networking conference</t>
  </si>
  <si>
    <t xml:space="preserve">Correct? </t>
  </si>
  <si>
    <t>SAMPLE: Budget</t>
  </si>
  <si>
    <t>Overhead</t>
  </si>
  <si>
    <t>Program -&gt;</t>
  </si>
  <si>
    <t>Education</t>
  </si>
  <si>
    <t>Health</t>
  </si>
  <si>
    <t>Housing</t>
  </si>
  <si>
    <t>PERSONNEL SALARIES AND BENEFITS</t>
  </si>
  <si>
    <t>Salaries/benefits of curriculum specialist</t>
  </si>
  <si>
    <t>Salaries/benefits of master tutor</t>
  </si>
  <si>
    <t>Salaries/benefits of tutor 1</t>
  </si>
  <si>
    <t>Salaries/benefits of tutor 2</t>
  </si>
  <si>
    <t>Salaries/benefits of tutor 3</t>
  </si>
  <si>
    <t>Salaries/benefits of tutor 4</t>
  </si>
  <si>
    <t>Salaries/benefits of tutor 5</t>
  </si>
  <si>
    <t>Salaries/benefits of tutor 6</t>
  </si>
  <si>
    <t>Salaries/benefits of tutor 7 (PT)</t>
  </si>
  <si>
    <t>Salaries/benefits of tutor 8 (PT)</t>
  </si>
  <si>
    <t>Salaries/benefits of nurse 1</t>
  </si>
  <si>
    <t>Salaries/benefits of nurse 2</t>
  </si>
  <si>
    <t>Salaries/benefits of nurse 3</t>
  </si>
  <si>
    <t>Salaries/benefits of nurse 4</t>
  </si>
  <si>
    <t>Salaries/benefits of counselor</t>
  </si>
  <si>
    <t>PROGRAM EXPENSES</t>
  </si>
  <si>
    <t>Afterschool program (Mission) rent and utilities</t>
  </si>
  <si>
    <t>Supplies and equipment</t>
  </si>
  <si>
    <t>Storage rental</t>
  </si>
  <si>
    <t>Curriculum contracting fees</t>
  </si>
  <si>
    <t>Food and drink expenses for participants</t>
  </si>
  <si>
    <t>Mailing</t>
  </si>
  <si>
    <t>Role Model program speakers transportation</t>
  </si>
  <si>
    <t xml:space="preserve">Role Model program speakers meals </t>
  </si>
  <si>
    <t>Travel expenses for community relations officer</t>
  </si>
  <si>
    <t>Walk-in clinic (downtown) rent and utilities</t>
  </si>
  <si>
    <t>Medical supplies</t>
  </si>
  <si>
    <t>Transportation (emergency)</t>
  </si>
  <si>
    <t>Free vaccine day expenses</t>
  </si>
  <si>
    <t>Supplies</t>
  </si>
  <si>
    <t xml:space="preserve">Transportation for staff </t>
  </si>
  <si>
    <t>Bridgespan Cost Analysis Toolkit: step 5</t>
  </si>
  <si>
    <t>Transportation (gas and maintenance)</t>
  </si>
  <si>
    <t>Transportation (airfare for staff travel)</t>
  </si>
  <si>
    <t xml:space="preserve">Direct cost allocation </t>
  </si>
  <si>
    <t>Salaries/benefits of program director Ed</t>
  </si>
  <si>
    <t>Salaries/benefits of assistant director Ed</t>
  </si>
  <si>
    <t>Salaries/benefits of community relations officer Ed</t>
  </si>
  <si>
    <t>Salaries/benefits of program director Health</t>
  </si>
  <si>
    <t>Salaries/benefits of assistant director Health</t>
  </si>
  <si>
    <t>Salaries/benefits of program director Housing</t>
  </si>
  <si>
    <t>Salaries/benefits of assistant director Housing</t>
  </si>
  <si>
    <t>Total personnel</t>
  </si>
  <si>
    <t>Total infrastructure</t>
  </si>
  <si>
    <t>Total program expenses</t>
  </si>
  <si>
    <t>TOTAL</t>
  </si>
  <si>
    <t>TOTAL INDIRECT COSTS</t>
  </si>
  <si>
    <t>TOTAL DIRECT COSTS</t>
  </si>
  <si>
    <t>FULL (TRUE) COSTS</t>
  </si>
  <si>
    <t>Indirect costs as % of program's true costs</t>
  </si>
  <si>
    <t>Sample: CHECK YOUR DATA</t>
  </si>
  <si>
    <t>CHECK</t>
  </si>
  <si>
    <t>Size of program (direct costs of program)</t>
  </si>
  <si>
    <t>Size of program (FTEs of program)</t>
  </si>
  <si>
    <t>Size of program (beneficiaries of program)</t>
  </si>
  <si>
    <t>Actual time devoted to program</t>
  </si>
  <si>
    <t>Flat across programs</t>
  </si>
  <si>
    <t>Actual staff attendance</t>
  </si>
  <si>
    <t xml:space="preserve">Indirect cost allocation method </t>
  </si>
  <si>
    <t>Actual space utilization</t>
  </si>
  <si>
    <t>Actual transportation utilization</t>
  </si>
  <si>
    <t>Actual equipment utilization</t>
  </si>
  <si>
    <t>Indirect cost allocation using above method</t>
  </si>
  <si>
    <t>OVERHEAD COST (OCCUPANCY, EQUIPMENT, AND INFRASTRUCTURE)</t>
  </si>
  <si>
    <t>Other supplies</t>
  </si>
  <si>
    <t>Networking and lobbying expenses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</si>
</sst>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[$-409]mmmm\ d\,\ yyyy;@"/>
    <numFmt numFmtId="167" formatCode="0.0000000000%"/>
    <numFmt numFmtId="168" formatCode="&quot;$&quot;#,##0.00"/>
    <numFmt numFmtId="169" formatCode="#,##0____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&quot;$&quot;* #,##0.0_);_(&quot;$&quot;* \(#,##0.0\);_(&quot;$&quot;* &quot;-&quot;??_);_(@_)"/>
  </numFmts>
  <fonts count="1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9" fontId="6" fillId="0" borderId="0" xfId="21" applyFont="1" applyBorder="1" applyAlignment="1">
      <alignment horizontal="center"/>
    </xf>
    <xf numFmtId="9" fontId="6" fillId="0" borderId="0" xfId="21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164" fontId="4" fillId="0" borderId="0" xfId="17" applyNumberFormat="1" applyFont="1" applyBorder="1" applyAlignment="1">
      <alignment horizontal="center"/>
    </xf>
    <xf numFmtId="164" fontId="0" fillId="0" borderId="0" xfId="17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9" fillId="3" borderId="3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4" fillId="4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6" borderId="0" xfId="0" applyFill="1" applyBorder="1" applyAlignment="1">
      <alignment/>
    </xf>
    <xf numFmtId="0" fontId="0" fillId="7" borderId="0" xfId="0" applyFill="1" applyBorder="1" applyAlignment="1">
      <alignment/>
    </xf>
    <xf numFmtId="0" fontId="5" fillId="4" borderId="0" xfId="0" applyFont="1" applyFill="1" applyBorder="1" applyAlignment="1">
      <alignment horizontal="right"/>
    </xf>
    <xf numFmtId="164" fontId="0" fillId="4" borderId="0" xfId="17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5" fillId="5" borderId="0" xfId="0" applyFont="1" applyFill="1" applyBorder="1" applyAlignment="1">
      <alignment horizontal="right"/>
    </xf>
    <xf numFmtId="164" fontId="0" fillId="5" borderId="0" xfId="17" applyNumberFormat="1" applyFont="1" applyFill="1" applyBorder="1" applyAlignment="1">
      <alignment horizontal="right"/>
    </xf>
    <xf numFmtId="164" fontId="0" fillId="6" borderId="0" xfId="17" applyNumberFormat="1" applyFont="1" applyFill="1" applyBorder="1" applyAlignment="1">
      <alignment horizontal="right"/>
    </xf>
    <xf numFmtId="164" fontId="0" fillId="7" borderId="0" xfId="17" applyNumberFormat="1" applyFont="1" applyFill="1" applyBorder="1" applyAlignment="1">
      <alignment horizontal="right"/>
    </xf>
    <xf numFmtId="164" fontId="0" fillId="5" borderId="0" xfId="17" applyNumberFormat="1" applyFont="1" applyFill="1" applyBorder="1" applyAlignment="1">
      <alignment horizontal="left"/>
    </xf>
    <xf numFmtId="164" fontId="0" fillId="6" borderId="0" xfId="17" applyNumberFormat="1" applyFont="1" applyFill="1" applyBorder="1" applyAlignment="1">
      <alignment horizontal="left"/>
    </xf>
    <xf numFmtId="164" fontId="0" fillId="7" borderId="0" xfId="17" applyNumberFormat="1" applyFont="1" applyFill="1" applyBorder="1" applyAlignment="1">
      <alignment horizontal="left"/>
    </xf>
    <xf numFmtId="0" fontId="0" fillId="5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9" fontId="4" fillId="0" borderId="0" xfId="21" applyFont="1" applyFill="1" applyBorder="1" applyAlignment="1">
      <alignment horizontal="center"/>
    </xf>
    <xf numFmtId="9" fontId="6" fillId="5" borderId="0" xfId="21" applyFont="1" applyFill="1" applyBorder="1" applyAlignment="1">
      <alignment horizontal="center"/>
    </xf>
    <xf numFmtId="9" fontId="6" fillId="6" borderId="0" xfId="21" applyFont="1" applyFill="1" applyBorder="1" applyAlignment="1">
      <alignment horizontal="center"/>
    </xf>
    <xf numFmtId="9" fontId="6" fillId="7" borderId="0" xfId="2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9" fontId="6" fillId="0" borderId="0" xfId="21" applyFont="1" applyFill="1" applyBorder="1" applyAlignment="1">
      <alignment horizontal="center"/>
    </xf>
    <xf numFmtId="9" fontId="6" fillId="0" borderId="0" xfId="21" applyNumberFormat="1" applyFont="1" applyFill="1" applyBorder="1" applyAlignment="1">
      <alignment horizontal="center"/>
    </xf>
    <xf numFmtId="167" fontId="0" fillId="2" borderId="0" xfId="0" applyNumberForma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8" xfId="0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9" fontId="0" fillId="0" borderId="0" xfId="21" applyFill="1" applyBorder="1" applyAlignment="1">
      <alignment horizontal="center"/>
    </xf>
    <xf numFmtId="164" fontId="4" fillId="0" borderId="0" xfId="17" applyNumberFormat="1" applyFont="1" applyFill="1" applyBorder="1" applyAlignment="1">
      <alignment horizontal="center"/>
    </xf>
    <xf numFmtId="164" fontId="0" fillId="0" borderId="0" xfId="17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64" fontId="0" fillId="3" borderId="0" xfId="17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5" fillId="6" borderId="0" xfId="0" applyFont="1" applyFill="1" applyBorder="1" applyAlignment="1">
      <alignment horizontal="right"/>
    </xf>
    <xf numFmtId="0" fontId="5" fillId="7" borderId="0" xfId="0" applyFont="1" applyFill="1" applyBorder="1" applyAlignment="1">
      <alignment horizontal="right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164" fontId="4" fillId="5" borderId="0" xfId="17" applyNumberFormat="1" applyFont="1" applyFill="1" applyBorder="1" applyAlignment="1">
      <alignment horizontal="right"/>
    </xf>
    <xf numFmtId="164" fontId="4" fillId="5" borderId="0" xfId="17" applyNumberFormat="1" applyFont="1" applyFill="1" applyBorder="1" applyAlignment="1">
      <alignment horizontal="left"/>
    </xf>
    <xf numFmtId="164" fontId="4" fillId="6" borderId="0" xfId="17" applyNumberFormat="1" applyFont="1" applyFill="1" applyBorder="1" applyAlignment="1">
      <alignment horizontal="right"/>
    </xf>
    <xf numFmtId="164" fontId="4" fillId="6" borderId="0" xfId="17" applyNumberFormat="1" applyFont="1" applyFill="1" applyBorder="1" applyAlignment="1">
      <alignment horizontal="left"/>
    </xf>
    <xf numFmtId="164" fontId="4" fillId="7" borderId="0" xfId="17" applyNumberFormat="1" applyFont="1" applyFill="1" applyBorder="1" applyAlignment="1">
      <alignment horizontal="right"/>
    </xf>
    <xf numFmtId="164" fontId="4" fillId="7" borderId="0" xfId="17" applyNumberFormat="1" applyFont="1" applyFill="1" applyBorder="1" applyAlignment="1">
      <alignment horizontal="left"/>
    </xf>
    <xf numFmtId="164" fontId="0" fillId="5" borderId="0" xfId="17" applyNumberFormat="1" applyFont="1" applyFill="1" applyBorder="1" applyAlignment="1">
      <alignment horizontal="center"/>
    </xf>
    <xf numFmtId="164" fontId="4" fillId="5" borderId="0" xfId="17" applyNumberFormat="1" applyFont="1" applyFill="1" applyBorder="1" applyAlignment="1">
      <alignment horizontal="center"/>
    </xf>
    <xf numFmtId="164" fontId="4" fillId="6" borderId="0" xfId="17" applyNumberFormat="1" applyFont="1" applyFill="1" applyBorder="1" applyAlignment="1">
      <alignment horizontal="center"/>
    </xf>
    <xf numFmtId="164" fontId="4" fillId="7" borderId="0" xfId="17" applyNumberFormat="1" applyFont="1" applyFill="1" applyBorder="1" applyAlignment="1">
      <alignment horizontal="center"/>
    </xf>
    <xf numFmtId="164" fontId="4" fillId="5" borderId="0" xfId="0" applyNumberFormat="1" applyFont="1" applyFill="1" applyBorder="1" applyAlignment="1">
      <alignment horizontal="center"/>
    </xf>
    <xf numFmtId="164" fontId="4" fillId="6" borderId="0" xfId="0" applyNumberFormat="1" applyFont="1" applyFill="1" applyBorder="1" applyAlignment="1">
      <alignment horizontal="center"/>
    </xf>
    <xf numFmtId="164" fontId="4" fillId="7" borderId="0" xfId="0" applyNumberFormat="1" applyFon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11" fillId="3" borderId="3" xfId="0" applyFont="1" applyFill="1" applyBorder="1" applyAlignment="1">
      <alignment/>
    </xf>
    <xf numFmtId="0" fontId="10" fillId="0" borderId="0" xfId="0" applyFont="1" applyAlignment="1">
      <alignment/>
    </xf>
    <xf numFmtId="0" fontId="10" fillId="2" borderId="10" xfId="0" applyFont="1" applyFill="1" applyBorder="1" applyAlignment="1">
      <alignment/>
    </xf>
    <xf numFmtId="9" fontId="0" fillId="0" borderId="0" xfId="2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3" fontId="0" fillId="0" borderId="0" xfId="0" applyNumberFormat="1" applyFill="1" applyBorder="1" applyAlignment="1">
      <alignment horizontal="center"/>
    </xf>
    <xf numFmtId="9" fontId="6" fillId="3" borderId="0" xfId="21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164" fontId="4" fillId="0" borderId="4" xfId="0" applyNumberFormat="1" applyFont="1" applyFill="1" applyBorder="1" applyAlignment="1">
      <alignment/>
    </xf>
    <xf numFmtId="6" fontId="0" fillId="0" borderId="0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right"/>
    </xf>
    <xf numFmtId="0" fontId="7" fillId="3" borderId="2" xfId="0" applyFont="1" applyFill="1" applyBorder="1" applyAlignment="1">
      <alignment/>
    </xf>
    <xf numFmtId="164" fontId="7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3" borderId="3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K12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5.28125" style="2" customWidth="1"/>
    <col min="2" max="2" width="36.8515625" style="2" customWidth="1"/>
    <col min="3" max="3" width="14.8515625" style="3" bestFit="1" customWidth="1"/>
    <col min="4" max="4" width="25.7109375" style="3" customWidth="1"/>
    <col min="5" max="5" width="23.28125" style="3" customWidth="1"/>
    <col min="6" max="6" width="23.7109375" style="3" customWidth="1"/>
    <col min="7" max="15" width="2.28125" style="3" customWidth="1"/>
    <col min="16" max="16" width="14.7109375" style="3" customWidth="1"/>
    <col min="17" max="17" width="15.57421875" style="3" customWidth="1"/>
    <col min="18" max="18" width="24.8515625" style="3" bestFit="1" customWidth="1"/>
    <col min="19" max="19" width="32.00390625" style="3" bestFit="1" customWidth="1"/>
    <col min="20" max="20" width="11.57421875" style="3" bestFit="1" customWidth="1"/>
    <col min="21" max="21" width="23.421875" style="3" bestFit="1" customWidth="1"/>
    <col min="22" max="22" width="20.7109375" style="3" bestFit="1" customWidth="1"/>
    <col min="23" max="23" width="29.140625" style="3" bestFit="1" customWidth="1"/>
    <col min="24" max="24" width="26.00390625" style="3" bestFit="1" customWidth="1"/>
    <col min="25" max="25" width="24.421875" style="3" bestFit="1" customWidth="1"/>
    <col min="26" max="26" width="17.421875" style="3" bestFit="1" customWidth="1"/>
    <col min="27" max="27" width="53.8515625" style="3" bestFit="1" customWidth="1"/>
    <col min="28" max="28" width="34.8515625" style="3" bestFit="1" customWidth="1"/>
    <col min="29" max="29" width="26.8515625" style="3" bestFit="1" customWidth="1"/>
    <col min="30" max="30" width="14.57421875" style="1" bestFit="1" customWidth="1"/>
    <col min="31" max="16384" width="9.140625" style="1" customWidth="1"/>
  </cols>
  <sheetData>
    <row r="1" spans="1:37" ht="14.25" thickBot="1">
      <c r="A1" s="89" t="s">
        <v>69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01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19"/>
      <c r="AE1" s="19"/>
      <c r="AF1" s="19"/>
      <c r="AG1" s="19"/>
      <c r="AH1" s="19"/>
      <c r="AI1" s="19"/>
      <c r="AJ1" s="19"/>
      <c r="AK1" s="19"/>
    </row>
    <row r="2" spans="1:29" ht="15" customHeight="1">
      <c r="A2" s="90" t="s">
        <v>88</v>
      </c>
      <c r="B2" s="1" t="s">
        <v>17</v>
      </c>
      <c r="C2" s="10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29" ht="12.75">
      <c r="A3" s="4"/>
      <c r="B3" s="7" t="s">
        <v>16</v>
      </c>
      <c r="C3" s="10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29" ht="12.75">
      <c r="A4" s="4"/>
      <c r="B4" s="1" t="s">
        <v>15</v>
      </c>
      <c r="C4" s="10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</row>
    <row r="5" spans="1:29" ht="12.75">
      <c r="A5" s="4"/>
      <c r="B5" s="1" t="s">
        <v>18</v>
      </c>
      <c r="C5" s="10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</row>
    <row r="6" spans="2:29" ht="12.75">
      <c r="B6" s="1"/>
      <c r="C6" s="10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</row>
    <row r="7" spans="2:29" ht="12.75">
      <c r="B7" s="1"/>
      <c r="C7" s="10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</row>
    <row r="8" spans="2:29" ht="12.75">
      <c r="B8" s="1"/>
      <c r="C8" s="10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</row>
    <row r="9" spans="2:29" ht="12.75">
      <c r="B9" s="1"/>
      <c r="C9" s="10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</row>
    <row r="10" spans="18:29" ht="9" customHeight="1" thickBot="1"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</row>
    <row r="11" spans="1:29" ht="15" thickBot="1">
      <c r="A11" s="22" t="s">
        <v>96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5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</row>
    <row r="12" spans="1:29" ht="12.75">
      <c r="A12" s="19"/>
      <c r="B12" s="19"/>
      <c r="C12" s="8"/>
      <c r="D12" s="8" t="s">
        <v>1</v>
      </c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</row>
    <row r="13" spans="1:29" ht="12.75">
      <c r="A13" s="30" t="s">
        <v>6</v>
      </c>
      <c r="B13" s="30" t="s">
        <v>5</v>
      </c>
      <c r="C13" s="11" t="s">
        <v>0</v>
      </c>
      <c r="D13" s="47" t="s">
        <v>4</v>
      </c>
      <c r="E13" s="48" t="s">
        <v>3</v>
      </c>
      <c r="F13" s="49" t="s">
        <v>2</v>
      </c>
      <c r="G13" s="8"/>
      <c r="H13" s="8"/>
      <c r="I13" s="8"/>
      <c r="J13" s="8"/>
      <c r="K13" s="8"/>
      <c r="L13" s="8"/>
      <c r="M13" s="8"/>
      <c r="N13" s="8"/>
      <c r="O13" s="8"/>
      <c r="P13" s="67" t="s">
        <v>89</v>
      </c>
      <c r="Q13" s="8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</row>
    <row r="14" spans="1:29" ht="12.75">
      <c r="A14" s="19"/>
      <c r="B14" s="30"/>
      <c r="C14" s="50"/>
      <c r="D14" s="51"/>
      <c r="E14" s="52"/>
      <c r="F14" s="49"/>
      <c r="G14" s="8"/>
      <c r="H14" s="8"/>
      <c r="I14" s="8"/>
      <c r="J14" s="8"/>
      <c r="K14" s="8"/>
      <c r="L14" s="8"/>
      <c r="M14" s="8"/>
      <c r="N14" s="8"/>
      <c r="O14" s="8"/>
      <c r="P14" s="26"/>
      <c r="Q14" s="8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</row>
    <row r="15" spans="1:30" ht="12.75">
      <c r="A15" s="37" t="s">
        <v>7</v>
      </c>
      <c r="B15" s="13" t="s">
        <v>90</v>
      </c>
      <c r="C15" s="53">
        <v>1</v>
      </c>
      <c r="D15" s="54">
        <v>0.47967068913356237</v>
      </c>
      <c r="E15" s="55">
        <v>0.3956083438527608</v>
      </c>
      <c r="F15" s="56">
        <v>0.12472096701367687</v>
      </c>
      <c r="G15" s="15"/>
      <c r="H15" s="14"/>
      <c r="I15" s="14"/>
      <c r="J15" s="14"/>
      <c r="K15" s="14"/>
      <c r="L15" s="14"/>
      <c r="M15" s="14"/>
      <c r="N15" s="14"/>
      <c r="O15" s="14"/>
      <c r="P15" s="96">
        <f>SUM(D15:F15)</f>
        <v>1</v>
      </c>
      <c r="Q15" s="14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60"/>
    </row>
    <row r="16" spans="1:30" ht="12.75">
      <c r="A16" s="37" t="s">
        <v>8</v>
      </c>
      <c r="B16" s="13" t="s">
        <v>90</v>
      </c>
      <c r="C16" s="53">
        <v>1</v>
      </c>
      <c r="D16" s="54">
        <v>0.47967068913356237</v>
      </c>
      <c r="E16" s="55">
        <v>0.3956083438527608</v>
      </c>
      <c r="F16" s="56">
        <v>0.12472096701367687</v>
      </c>
      <c r="G16" s="15"/>
      <c r="H16" s="14"/>
      <c r="I16" s="14"/>
      <c r="J16" s="14"/>
      <c r="K16" s="14"/>
      <c r="L16" s="14"/>
      <c r="M16" s="14"/>
      <c r="N16" s="14"/>
      <c r="O16" s="14"/>
      <c r="P16" s="96">
        <f aca="true" t="shared" si="0" ref="P16:P35">SUM(D16:F16)</f>
        <v>1</v>
      </c>
      <c r="Q16" s="14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60"/>
    </row>
    <row r="17" spans="1:30" ht="12.75">
      <c r="A17" s="37" t="s">
        <v>10</v>
      </c>
      <c r="B17" s="13" t="s">
        <v>91</v>
      </c>
      <c r="C17" s="53">
        <v>1</v>
      </c>
      <c r="D17" s="54">
        <v>0.6</v>
      </c>
      <c r="E17" s="55">
        <v>0.3</v>
      </c>
      <c r="F17" s="56">
        <v>0.1</v>
      </c>
      <c r="G17" s="15"/>
      <c r="H17" s="14"/>
      <c r="I17" s="14"/>
      <c r="J17" s="14"/>
      <c r="K17" s="14"/>
      <c r="L17" s="14"/>
      <c r="M17" s="14"/>
      <c r="N17" s="14"/>
      <c r="O17" s="14"/>
      <c r="P17" s="96">
        <f t="shared" si="0"/>
        <v>0.9999999999999999</v>
      </c>
      <c r="Q17" s="14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60"/>
    </row>
    <row r="18" spans="1:30" ht="12.75">
      <c r="A18" s="37" t="s">
        <v>9</v>
      </c>
      <c r="B18" s="13" t="s">
        <v>90</v>
      </c>
      <c r="C18" s="53">
        <v>1</v>
      </c>
      <c r="D18" s="54">
        <v>0.47967068913356237</v>
      </c>
      <c r="E18" s="55">
        <v>0.3956083438527608</v>
      </c>
      <c r="F18" s="56">
        <v>0.12472096701367687</v>
      </c>
      <c r="G18" s="15"/>
      <c r="H18" s="14"/>
      <c r="I18" s="14"/>
      <c r="J18" s="14"/>
      <c r="K18" s="14"/>
      <c r="L18" s="14"/>
      <c r="M18" s="14"/>
      <c r="N18" s="14"/>
      <c r="O18" s="14"/>
      <c r="P18" s="96">
        <f t="shared" si="0"/>
        <v>1</v>
      </c>
      <c r="Q18" s="14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60"/>
    </row>
    <row r="19" spans="1:30" ht="12.75">
      <c r="A19" s="37" t="s">
        <v>11</v>
      </c>
      <c r="B19" s="13" t="s">
        <v>92</v>
      </c>
      <c r="C19" s="53">
        <v>1</v>
      </c>
      <c r="D19" s="54">
        <v>0.3</v>
      </c>
      <c r="E19" s="55">
        <v>0.3</v>
      </c>
      <c r="F19" s="56">
        <v>0.4</v>
      </c>
      <c r="G19" s="15"/>
      <c r="H19" s="14"/>
      <c r="I19" s="14"/>
      <c r="J19" s="14"/>
      <c r="K19" s="14"/>
      <c r="L19" s="14"/>
      <c r="M19" s="14"/>
      <c r="N19" s="14"/>
      <c r="O19" s="14"/>
      <c r="P19" s="96">
        <f t="shared" si="0"/>
        <v>1</v>
      </c>
      <c r="Q19" s="14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60"/>
    </row>
    <row r="20" spans="1:30" ht="12.75">
      <c r="A20" s="37" t="s">
        <v>12</v>
      </c>
      <c r="B20" s="16" t="s">
        <v>93</v>
      </c>
      <c r="C20" s="53">
        <v>1</v>
      </c>
      <c r="D20" s="54">
        <v>0.9</v>
      </c>
      <c r="E20" s="55">
        <v>0.1</v>
      </c>
      <c r="F20" s="56">
        <v>0</v>
      </c>
      <c r="G20" s="15"/>
      <c r="H20" s="14"/>
      <c r="I20" s="14"/>
      <c r="J20" s="14"/>
      <c r="K20" s="14"/>
      <c r="L20" s="14"/>
      <c r="M20" s="14"/>
      <c r="N20" s="14"/>
      <c r="O20" s="14"/>
      <c r="P20" s="96">
        <f t="shared" si="0"/>
        <v>1</v>
      </c>
      <c r="Q20" s="14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60"/>
    </row>
    <row r="21" spans="1:30" ht="12.75">
      <c r="A21" s="37" t="s">
        <v>13</v>
      </c>
      <c r="B21" s="16" t="s">
        <v>93</v>
      </c>
      <c r="C21" s="53">
        <v>1</v>
      </c>
      <c r="D21" s="54">
        <v>0.5</v>
      </c>
      <c r="E21" s="55">
        <v>0.3</v>
      </c>
      <c r="F21" s="56">
        <v>0.2</v>
      </c>
      <c r="G21" s="15"/>
      <c r="H21" s="14"/>
      <c r="I21" s="14"/>
      <c r="J21" s="14"/>
      <c r="K21" s="14"/>
      <c r="L21" s="14"/>
      <c r="M21" s="14"/>
      <c r="N21" s="14"/>
      <c r="O21" s="14"/>
      <c r="P21" s="96">
        <f t="shared" si="0"/>
        <v>1</v>
      </c>
      <c r="Q21" s="14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60"/>
    </row>
    <row r="22" spans="1:30" ht="12.75">
      <c r="A22" s="37" t="s">
        <v>14</v>
      </c>
      <c r="B22" s="13" t="s">
        <v>93</v>
      </c>
      <c r="C22" s="53">
        <v>1</v>
      </c>
      <c r="D22" s="54">
        <v>0.5</v>
      </c>
      <c r="E22" s="55">
        <v>0.1</v>
      </c>
      <c r="F22" s="56">
        <v>0.4</v>
      </c>
      <c r="G22" s="15"/>
      <c r="H22" s="14"/>
      <c r="I22" s="14"/>
      <c r="J22" s="14"/>
      <c r="K22" s="14"/>
      <c r="L22" s="14"/>
      <c r="M22" s="14"/>
      <c r="N22" s="14"/>
      <c r="O22" s="14"/>
      <c r="P22" s="96">
        <f t="shared" si="0"/>
        <v>1</v>
      </c>
      <c r="Q22" s="14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60"/>
    </row>
    <row r="23" spans="1:30" ht="12.75">
      <c r="A23" s="37" t="s">
        <v>27</v>
      </c>
      <c r="B23" s="16" t="s">
        <v>97</v>
      </c>
      <c r="C23" s="53">
        <v>1</v>
      </c>
      <c r="D23" s="54">
        <v>0.6</v>
      </c>
      <c r="E23" s="55">
        <v>0.1</v>
      </c>
      <c r="F23" s="56">
        <v>0.3</v>
      </c>
      <c r="G23" s="15"/>
      <c r="H23" s="14"/>
      <c r="I23" s="14"/>
      <c r="J23" s="14"/>
      <c r="K23" s="14"/>
      <c r="L23" s="14"/>
      <c r="M23" s="14"/>
      <c r="N23" s="14"/>
      <c r="O23" s="14"/>
      <c r="P23" s="96">
        <f t="shared" si="0"/>
        <v>1</v>
      </c>
      <c r="Q23" s="14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60"/>
    </row>
    <row r="24" spans="1:30" ht="12.75">
      <c r="A24" s="37" t="s">
        <v>26</v>
      </c>
      <c r="B24" s="16" t="s">
        <v>97</v>
      </c>
      <c r="C24" s="53">
        <v>1</v>
      </c>
      <c r="D24" s="54">
        <v>0.25</v>
      </c>
      <c r="E24" s="55">
        <v>0.55</v>
      </c>
      <c r="F24" s="56">
        <v>0.2</v>
      </c>
      <c r="G24" s="15"/>
      <c r="H24" s="14"/>
      <c r="I24" s="14"/>
      <c r="J24" s="14"/>
      <c r="K24" s="14"/>
      <c r="L24" s="14"/>
      <c r="M24" s="14"/>
      <c r="N24" s="14"/>
      <c r="O24" s="14"/>
      <c r="P24" s="96">
        <f t="shared" si="0"/>
        <v>1</v>
      </c>
      <c r="Q24" s="14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60"/>
    </row>
    <row r="25" spans="1:30" ht="12.75">
      <c r="A25" s="37" t="s">
        <v>70</v>
      </c>
      <c r="B25" s="16" t="s">
        <v>98</v>
      </c>
      <c r="C25" s="53">
        <v>1</v>
      </c>
      <c r="D25" s="54">
        <v>0.3</v>
      </c>
      <c r="E25" s="55">
        <v>0.2</v>
      </c>
      <c r="F25" s="56">
        <v>0.5</v>
      </c>
      <c r="G25" s="15"/>
      <c r="H25" s="14"/>
      <c r="I25" s="14"/>
      <c r="J25" s="14"/>
      <c r="K25" s="14"/>
      <c r="L25" s="14"/>
      <c r="M25" s="14"/>
      <c r="N25" s="14"/>
      <c r="O25" s="14"/>
      <c r="P25" s="96">
        <f t="shared" si="0"/>
        <v>1</v>
      </c>
      <c r="Q25" s="14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60"/>
    </row>
    <row r="26" spans="1:30" ht="12.75">
      <c r="A26" s="37" t="s">
        <v>71</v>
      </c>
      <c r="B26" s="16" t="s">
        <v>98</v>
      </c>
      <c r="C26" s="53">
        <v>1</v>
      </c>
      <c r="D26" s="54">
        <v>0.35</v>
      </c>
      <c r="E26" s="55">
        <v>0.35</v>
      </c>
      <c r="F26" s="56">
        <v>0.3</v>
      </c>
      <c r="G26" s="15"/>
      <c r="H26" s="14"/>
      <c r="I26" s="14"/>
      <c r="J26" s="14"/>
      <c r="K26" s="14"/>
      <c r="L26" s="14"/>
      <c r="M26" s="14"/>
      <c r="N26" s="14"/>
      <c r="O26" s="14"/>
      <c r="P26" s="96">
        <f t="shared" si="0"/>
        <v>1</v>
      </c>
      <c r="Q26" s="14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60"/>
    </row>
    <row r="27" spans="1:30" ht="12.75">
      <c r="A27" s="37" t="s">
        <v>19</v>
      </c>
      <c r="B27" s="16" t="s">
        <v>97</v>
      </c>
      <c r="C27" s="53">
        <v>1</v>
      </c>
      <c r="D27" s="54">
        <v>0.6</v>
      </c>
      <c r="E27" s="55">
        <v>0.1</v>
      </c>
      <c r="F27" s="56">
        <v>0.3</v>
      </c>
      <c r="G27" s="15"/>
      <c r="H27" s="14"/>
      <c r="I27" s="14"/>
      <c r="J27" s="14"/>
      <c r="K27" s="14"/>
      <c r="L27" s="14"/>
      <c r="M27" s="14"/>
      <c r="N27" s="14"/>
      <c r="O27" s="14"/>
      <c r="P27" s="96">
        <f t="shared" si="0"/>
        <v>1</v>
      </c>
      <c r="Q27" s="14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60"/>
    </row>
    <row r="28" spans="1:30" ht="12.75">
      <c r="A28" s="37" t="s">
        <v>20</v>
      </c>
      <c r="B28" s="16" t="s">
        <v>94</v>
      </c>
      <c r="C28" s="53">
        <v>1</v>
      </c>
      <c r="D28" s="54">
        <f>$C$28/3</f>
        <v>0.3333333333333333</v>
      </c>
      <c r="E28" s="55">
        <f>$C$28/3</f>
        <v>0.3333333333333333</v>
      </c>
      <c r="F28" s="56">
        <f>$C$28/3</f>
        <v>0.3333333333333333</v>
      </c>
      <c r="G28" s="15"/>
      <c r="H28" s="14"/>
      <c r="I28" s="14"/>
      <c r="J28" s="14"/>
      <c r="K28" s="14"/>
      <c r="L28" s="14"/>
      <c r="M28" s="14"/>
      <c r="N28" s="14"/>
      <c r="O28" s="14"/>
      <c r="P28" s="96">
        <f t="shared" si="0"/>
        <v>1</v>
      </c>
      <c r="Q28" s="14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60"/>
    </row>
    <row r="29" spans="1:30" ht="12.75">
      <c r="A29" s="37" t="s">
        <v>21</v>
      </c>
      <c r="B29" s="16" t="s">
        <v>99</v>
      </c>
      <c r="C29" s="53">
        <v>1</v>
      </c>
      <c r="D29" s="54">
        <v>0.5</v>
      </c>
      <c r="E29" s="55">
        <v>0.35</v>
      </c>
      <c r="F29" s="56">
        <v>0.15</v>
      </c>
      <c r="G29" s="15"/>
      <c r="H29" s="14"/>
      <c r="I29" s="14"/>
      <c r="J29" s="14"/>
      <c r="K29" s="14"/>
      <c r="L29" s="14"/>
      <c r="M29" s="14"/>
      <c r="N29" s="14"/>
      <c r="O29" s="14"/>
      <c r="P29" s="96">
        <f t="shared" si="0"/>
        <v>1</v>
      </c>
      <c r="Q29" s="1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60"/>
    </row>
    <row r="30" spans="1:30" ht="12.75">
      <c r="A30" s="37" t="s">
        <v>22</v>
      </c>
      <c r="B30" s="16" t="s">
        <v>94</v>
      </c>
      <c r="C30" s="53">
        <v>1</v>
      </c>
      <c r="D30" s="54">
        <f>C30/3</f>
        <v>0.3333333333333333</v>
      </c>
      <c r="E30" s="55">
        <v>0.3333333333333333</v>
      </c>
      <c r="F30" s="56">
        <v>0.3333333333333333</v>
      </c>
      <c r="G30" s="15"/>
      <c r="H30" s="14"/>
      <c r="I30" s="14"/>
      <c r="J30" s="14"/>
      <c r="K30" s="14"/>
      <c r="L30" s="14"/>
      <c r="M30" s="14"/>
      <c r="N30" s="14"/>
      <c r="O30" s="14"/>
      <c r="P30" s="96">
        <f t="shared" si="0"/>
        <v>1</v>
      </c>
      <c r="Q30" s="14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60"/>
    </row>
    <row r="31" spans="1:30" ht="12.75">
      <c r="A31" s="37" t="s">
        <v>23</v>
      </c>
      <c r="B31" s="16" t="s">
        <v>99</v>
      </c>
      <c r="C31" s="53">
        <v>1</v>
      </c>
      <c r="D31" s="54">
        <v>0.5</v>
      </c>
      <c r="E31" s="55">
        <v>0.35</v>
      </c>
      <c r="F31" s="56">
        <v>0.15</v>
      </c>
      <c r="G31" s="15"/>
      <c r="H31" s="14"/>
      <c r="I31" s="14"/>
      <c r="J31" s="14"/>
      <c r="K31" s="14"/>
      <c r="L31" s="14"/>
      <c r="M31" s="14"/>
      <c r="N31" s="14"/>
      <c r="O31" s="14"/>
      <c r="P31" s="96">
        <f t="shared" si="0"/>
        <v>1</v>
      </c>
      <c r="Q31" s="14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60"/>
    </row>
    <row r="32" spans="1:30" ht="12.75">
      <c r="A32" s="37" t="s">
        <v>29</v>
      </c>
      <c r="B32" s="16" t="s">
        <v>95</v>
      </c>
      <c r="C32" s="53">
        <v>1</v>
      </c>
      <c r="D32" s="54">
        <v>0.5</v>
      </c>
      <c r="E32" s="55">
        <v>0.45</v>
      </c>
      <c r="F32" s="56">
        <v>0.05</v>
      </c>
      <c r="G32" s="15"/>
      <c r="H32" s="14"/>
      <c r="I32" s="14"/>
      <c r="J32" s="14"/>
      <c r="K32" s="14"/>
      <c r="L32" s="14"/>
      <c r="M32" s="14"/>
      <c r="N32" s="14"/>
      <c r="O32" s="14"/>
      <c r="P32" s="96">
        <f t="shared" si="0"/>
        <v>1</v>
      </c>
      <c r="Q32" s="14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60"/>
    </row>
    <row r="33" spans="1:30" ht="12.75">
      <c r="A33" s="37" t="s">
        <v>24</v>
      </c>
      <c r="B33" s="16" t="s">
        <v>95</v>
      </c>
      <c r="C33" s="53">
        <v>1</v>
      </c>
      <c r="D33" s="54">
        <v>0.5</v>
      </c>
      <c r="E33" s="55">
        <v>0.45</v>
      </c>
      <c r="F33" s="56">
        <v>0.05</v>
      </c>
      <c r="G33" s="15"/>
      <c r="H33" s="14"/>
      <c r="I33" s="14"/>
      <c r="J33" s="14"/>
      <c r="K33" s="14"/>
      <c r="L33" s="14"/>
      <c r="M33" s="14"/>
      <c r="N33" s="14"/>
      <c r="O33" s="14"/>
      <c r="P33" s="96">
        <f t="shared" si="0"/>
        <v>1</v>
      </c>
      <c r="Q33" s="14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60"/>
    </row>
    <row r="34" spans="1:30" ht="12.75">
      <c r="A34" s="37" t="s">
        <v>25</v>
      </c>
      <c r="B34" s="16" t="s">
        <v>94</v>
      </c>
      <c r="C34" s="53">
        <v>1</v>
      </c>
      <c r="D34" s="54">
        <f>C34/3</f>
        <v>0.3333333333333333</v>
      </c>
      <c r="E34" s="55">
        <v>0.3333333333333333</v>
      </c>
      <c r="F34" s="56">
        <v>0.3333333333333333</v>
      </c>
      <c r="G34" s="15"/>
      <c r="H34" s="14"/>
      <c r="I34" s="14"/>
      <c r="J34" s="14"/>
      <c r="K34" s="14"/>
      <c r="L34" s="14"/>
      <c r="M34" s="14"/>
      <c r="N34" s="14"/>
      <c r="O34" s="14"/>
      <c r="P34" s="96">
        <f t="shared" si="0"/>
        <v>1</v>
      </c>
      <c r="Q34" s="14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60"/>
    </row>
    <row r="35" spans="1:30" ht="12.75">
      <c r="A35" s="37" t="s">
        <v>28</v>
      </c>
      <c r="B35" s="16" t="s">
        <v>99</v>
      </c>
      <c r="C35" s="53">
        <v>1</v>
      </c>
      <c r="D35" s="54">
        <v>0.6</v>
      </c>
      <c r="E35" s="55">
        <v>0.1</v>
      </c>
      <c r="F35" s="56">
        <v>0.3</v>
      </c>
      <c r="G35" s="15"/>
      <c r="H35" s="14"/>
      <c r="I35" s="14"/>
      <c r="J35" s="14"/>
      <c r="K35" s="14"/>
      <c r="L35" s="14"/>
      <c r="M35" s="14"/>
      <c r="N35" s="14"/>
      <c r="O35" s="14"/>
      <c r="P35" s="96">
        <f t="shared" si="0"/>
        <v>1</v>
      </c>
      <c r="Q35" s="14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60"/>
    </row>
    <row r="36" spans="1:30" ht="12.75">
      <c r="A36" s="63"/>
      <c r="B36" s="16"/>
      <c r="C36" s="53"/>
      <c r="D36" s="58"/>
      <c r="E36" s="58"/>
      <c r="F36" s="58"/>
      <c r="G36" s="59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60"/>
    </row>
    <row r="37" spans="1:30" ht="12.75">
      <c r="A37" s="63"/>
      <c r="B37" s="16"/>
      <c r="C37" s="53"/>
      <c r="D37" s="58"/>
      <c r="E37" s="58"/>
      <c r="F37" s="58"/>
      <c r="G37" s="59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60"/>
    </row>
    <row r="38" spans="1:30" ht="12.75">
      <c r="A38" s="63"/>
      <c r="B38" s="16"/>
      <c r="C38" s="53"/>
      <c r="D38" s="58"/>
      <c r="E38" s="58"/>
      <c r="F38" s="58"/>
      <c r="G38" s="59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60"/>
    </row>
    <row r="39" spans="1:29" ht="12.75">
      <c r="A39" s="19"/>
      <c r="B39" s="19"/>
      <c r="C39" s="5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</row>
    <row r="40" spans="1:29" ht="13.5" thickBot="1">
      <c r="A40" s="19"/>
      <c r="B40" s="1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</row>
    <row r="41" spans="1:29" ht="14.25" thickBot="1">
      <c r="A41" s="22" t="s">
        <v>100</v>
      </c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101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</row>
    <row r="42" spans="1:29" ht="12.75">
      <c r="A42" s="6"/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</row>
    <row r="43" spans="1:29" ht="12.75">
      <c r="A43" s="9" t="s">
        <v>6</v>
      </c>
      <c r="B43" s="10" t="s">
        <v>5</v>
      </c>
      <c r="C43" s="11" t="s">
        <v>0</v>
      </c>
      <c r="D43" s="12" t="s">
        <v>4</v>
      </c>
      <c r="E43" s="12" t="s">
        <v>3</v>
      </c>
      <c r="F43" s="8" t="s">
        <v>2</v>
      </c>
      <c r="G43" s="8"/>
      <c r="H43" s="8"/>
      <c r="I43" s="8"/>
      <c r="J43" s="8"/>
      <c r="K43" s="8"/>
      <c r="L43" s="8"/>
      <c r="M43" s="8"/>
      <c r="N43" s="8"/>
      <c r="O43" s="8"/>
      <c r="P43" s="67" t="s">
        <v>89</v>
      </c>
      <c r="Q43" s="67" t="s">
        <v>30</v>
      </c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</row>
    <row r="44" spans="2:29" ht="12.75">
      <c r="B44" s="10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26"/>
      <c r="Q44" s="26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</row>
    <row r="45" spans="1:29" ht="12.75">
      <c r="A45" s="57" t="s">
        <v>7</v>
      </c>
      <c r="B45" s="13" t="s">
        <v>90</v>
      </c>
      <c r="C45" s="17">
        <v>120000</v>
      </c>
      <c r="D45" s="81">
        <f aca="true" t="shared" si="1" ref="D45:F65">$C45*D15</f>
        <v>57560.48269602748</v>
      </c>
      <c r="E45" s="81">
        <f t="shared" si="1"/>
        <v>47473.001262331294</v>
      </c>
      <c r="F45" s="81">
        <f t="shared" si="1"/>
        <v>14966.516041641224</v>
      </c>
      <c r="G45" s="18"/>
      <c r="H45" s="18"/>
      <c r="I45" s="18"/>
      <c r="J45" s="18"/>
      <c r="K45" s="18"/>
      <c r="L45" s="18"/>
      <c r="M45" s="18"/>
      <c r="N45" s="18"/>
      <c r="O45" s="18"/>
      <c r="P45" s="68">
        <f>SUM(D45:F45)</f>
        <v>120000</v>
      </c>
      <c r="Q45" s="68" t="str">
        <f>IF(P45=C45,"correct","no")</f>
        <v>correct</v>
      </c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</row>
    <row r="46" spans="1:29" ht="12.75">
      <c r="A46" s="57" t="s">
        <v>8</v>
      </c>
      <c r="B46" s="13" t="s">
        <v>90</v>
      </c>
      <c r="C46" s="17">
        <v>100000</v>
      </c>
      <c r="D46" s="81">
        <f t="shared" si="1"/>
        <v>47967.068913356234</v>
      </c>
      <c r="E46" s="81">
        <f t="shared" si="1"/>
        <v>39560.83438527608</v>
      </c>
      <c r="F46" s="81">
        <f t="shared" si="1"/>
        <v>12472.096701367687</v>
      </c>
      <c r="G46" s="18"/>
      <c r="H46" s="18"/>
      <c r="I46" s="18"/>
      <c r="J46" s="18"/>
      <c r="K46" s="18"/>
      <c r="L46" s="18"/>
      <c r="M46" s="18"/>
      <c r="N46" s="18"/>
      <c r="O46" s="18"/>
      <c r="P46" s="68">
        <f aca="true" t="shared" si="2" ref="P46:P65">SUM(D46:F46)</f>
        <v>100000</v>
      </c>
      <c r="Q46" s="68" t="str">
        <f aca="true" t="shared" si="3" ref="Q46:Q65">IF(P46=C46,"correct","no")</f>
        <v>correct</v>
      </c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</row>
    <row r="47" spans="1:29" ht="12.75">
      <c r="A47" s="57" t="s">
        <v>10</v>
      </c>
      <c r="B47" s="13" t="s">
        <v>91</v>
      </c>
      <c r="C47" s="17">
        <v>75000</v>
      </c>
      <c r="D47" s="81">
        <f t="shared" si="1"/>
        <v>45000</v>
      </c>
      <c r="E47" s="81">
        <f t="shared" si="1"/>
        <v>22500</v>
      </c>
      <c r="F47" s="81">
        <f t="shared" si="1"/>
        <v>7500</v>
      </c>
      <c r="G47" s="18"/>
      <c r="H47" s="18"/>
      <c r="I47" s="18"/>
      <c r="J47" s="18"/>
      <c r="K47" s="18"/>
      <c r="L47" s="18"/>
      <c r="M47" s="18"/>
      <c r="N47" s="18"/>
      <c r="O47" s="18"/>
      <c r="P47" s="68">
        <f t="shared" si="2"/>
        <v>75000</v>
      </c>
      <c r="Q47" s="68" t="str">
        <f t="shared" si="3"/>
        <v>correct</v>
      </c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</row>
    <row r="48" spans="1:29" ht="12.75">
      <c r="A48" s="57" t="s">
        <v>9</v>
      </c>
      <c r="B48" s="13" t="s">
        <v>90</v>
      </c>
      <c r="C48" s="17">
        <v>66000</v>
      </c>
      <c r="D48" s="81">
        <f t="shared" si="1"/>
        <v>31658.265482815117</v>
      </c>
      <c r="E48" s="81">
        <f t="shared" si="1"/>
        <v>26110.150694282212</v>
      </c>
      <c r="F48" s="81">
        <f t="shared" si="1"/>
        <v>8231.583822902674</v>
      </c>
      <c r="G48" s="18"/>
      <c r="H48" s="18"/>
      <c r="I48" s="18"/>
      <c r="J48" s="18"/>
      <c r="K48" s="18"/>
      <c r="L48" s="18"/>
      <c r="M48" s="18"/>
      <c r="N48" s="18"/>
      <c r="O48" s="18"/>
      <c r="P48" s="68">
        <f t="shared" si="2"/>
        <v>66000</v>
      </c>
      <c r="Q48" s="68" t="str">
        <f t="shared" si="3"/>
        <v>correct</v>
      </c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</row>
    <row r="49" spans="1:29" ht="12.75">
      <c r="A49" s="57" t="s">
        <v>11</v>
      </c>
      <c r="B49" s="13" t="s">
        <v>92</v>
      </c>
      <c r="C49" s="17">
        <v>70000</v>
      </c>
      <c r="D49" s="81">
        <f t="shared" si="1"/>
        <v>21000</v>
      </c>
      <c r="E49" s="81">
        <f t="shared" si="1"/>
        <v>21000</v>
      </c>
      <c r="F49" s="81">
        <f t="shared" si="1"/>
        <v>28000</v>
      </c>
      <c r="G49" s="18"/>
      <c r="H49" s="18"/>
      <c r="I49" s="18"/>
      <c r="J49" s="18"/>
      <c r="K49" s="18"/>
      <c r="L49" s="18"/>
      <c r="M49" s="18"/>
      <c r="N49" s="18"/>
      <c r="O49" s="18"/>
      <c r="P49" s="68">
        <f t="shared" si="2"/>
        <v>70000</v>
      </c>
      <c r="Q49" s="68" t="str">
        <f t="shared" si="3"/>
        <v>correct</v>
      </c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</row>
    <row r="50" spans="1:29" ht="12.75">
      <c r="A50" s="57" t="s">
        <v>12</v>
      </c>
      <c r="B50" s="16" t="s">
        <v>93</v>
      </c>
      <c r="C50" s="17">
        <v>35000</v>
      </c>
      <c r="D50" s="81">
        <f t="shared" si="1"/>
        <v>31500</v>
      </c>
      <c r="E50" s="81">
        <f t="shared" si="1"/>
        <v>3500</v>
      </c>
      <c r="F50" s="81">
        <f t="shared" si="1"/>
        <v>0</v>
      </c>
      <c r="G50" s="18"/>
      <c r="H50" s="18"/>
      <c r="I50" s="18"/>
      <c r="J50" s="18"/>
      <c r="K50" s="18"/>
      <c r="L50" s="18"/>
      <c r="M50" s="18"/>
      <c r="N50" s="18"/>
      <c r="O50" s="18"/>
      <c r="P50" s="68">
        <f t="shared" si="2"/>
        <v>35000</v>
      </c>
      <c r="Q50" s="68" t="str">
        <f t="shared" si="3"/>
        <v>correct</v>
      </c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</row>
    <row r="51" spans="1:29" ht="12.75">
      <c r="A51" s="57" t="s">
        <v>13</v>
      </c>
      <c r="B51" s="16" t="s">
        <v>93</v>
      </c>
      <c r="C51" s="17">
        <v>35000</v>
      </c>
      <c r="D51" s="81">
        <f t="shared" si="1"/>
        <v>17500</v>
      </c>
      <c r="E51" s="81">
        <f t="shared" si="1"/>
        <v>10500</v>
      </c>
      <c r="F51" s="81">
        <f t="shared" si="1"/>
        <v>7000</v>
      </c>
      <c r="G51" s="18"/>
      <c r="H51" s="18"/>
      <c r="I51" s="18"/>
      <c r="J51" s="18"/>
      <c r="K51" s="18"/>
      <c r="L51" s="18"/>
      <c r="M51" s="18"/>
      <c r="N51" s="18"/>
      <c r="O51" s="18"/>
      <c r="P51" s="68">
        <f t="shared" si="2"/>
        <v>35000</v>
      </c>
      <c r="Q51" s="68" t="str">
        <f t="shared" si="3"/>
        <v>correct</v>
      </c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</row>
    <row r="52" spans="1:29" ht="12.75">
      <c r="A52" s="57" t="s">
        <v>14</v>
      </c>
      <c r="B52" s="13" t="s">
        <v>93</v>
      </c>
      <c r="C52" s="17">
        <v>35000</v>
      </c>
      <c r="D52" s="81">
        <f t="shared" si="1"/>
        <v>17500</v>
      </c>
      <c r="E52" s="81">
        <f t="shared" si="1"/>
        <v>3500</v>
      </c>
      <c r="F52" s="81">
        <f t="shared" si="1"/>
        <v>14000</v>
      </c>
      <c r="G52" s="18"/>
      <c r="H52" s="18"/>
      <c r="I52" s="18"/>
      <c r="J52" s="18"/>
      <c r="K52" s="18"/>
      <c r="L52" s="18"/>
      <c r="M52" s="18"/>
      <c r="N52" s="18"/>
      <c r="O52" s="18"/>
      <c r="P52" s="68">
        <f t="shared" si="2"/>
        <v>35000</v>
      </c>
      <c r="Q52" s="68" t="str">
        <f t="shared" si="3"/>
        <v>correct</v>
      </c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</row>
    <row r="53" spans="1:29" ht="12.75">
      <c r="A53" s="57" t="s">
        <v>27</v>
      </c>
      <c r="B53" s="16" t="s">
        <v>97</v>
      </c>
      <c r="C53" s="17">
        <v>54000</v>
      </c>
      <c r="D53" s="81">
        <f t="shared" si="1"/>
        <v>32400</v>
      </c>
      <c r="E53" s="81">
        <f t="shared" si="1"/>
        <v>5400</v>
      </c>
      <c r="F53" s="81">
        <f t="shared" si="1"/>
        <v>16200</v>
      </c>
      <c r="G53" s="18"/>
      <c r="H53" s="18"/>
      <c r="I53" s="18"/>
      <c r="J53" s="18"/>
      <c r="K53" s="18"/>
      <c r="L53" s="18"/>
      <c r="M53" s="18"/>
      <c r="N53" s="18"/>
      <c r="O53" s="18"/>
      <c r="P53" s="68">
        <f t="shared" si="2"/>
        <v>54000</v>
      </c>
      <c r="Q53" s="68" t="str">
        <f t="shared" si="3"/>
        <v>correct</v>
      </c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</row>
    <row r="54" spans="1:29" ht="12.75">
      <c r="A54" s="57" t="s">
        <v>26</v>
      </c>
      <c r="B54" s="16" t="s">
        <v>97</v>
      </c>
      <c r="C54" s="17">
        <v>10200</v>
      </c>
      <c r="D54" s="81">
        <f t="shared" si="1"/>
        <v>2550</v>
      </c>
      <c r="E54" s="81">
        <f t="shared" si="1"/>
        <v>5610</v>
      </c>
      <c r="F54" s="81">
        <f t="shared" si="1"/>
        <v>2040</v>
      </c>
      <c r="G54" s="18"/>
      <c r="H54" s="18"/>
      <c r="I54" s="18"/>
      <c r="J54" s="18"/>
      <c r="K54" s="18"/>
      <c r="L54" s="18"/>
      <c r="M54" s="18"/>
      <c r="N54" s="18"/>
      <c r="O54" s="18"/>
      <c r="P54" s="68">
        <f t="shared" si="2"/>
        <v>10200</v>
      </c>
      <c r="Q54" s="68" t="str">
        <f t="shared" si="3"/>
        <v>correct</v>
      </c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</row>
    <row r="55" spans="1:29" ht="12.75">
      <c r="A55" s="57" t="s">
        <v>70</v>
      </c>
      <c r="B55" s="16" t="s">
        <v>98</v>
      </c>
      <c r="C55" s="17">
        <v>10200</v>
      </c>
      <c r="D55" s="81">
        <f t="shared" si="1"/>
        <v>3060</v>
      </c>
      <c r="E55" s="81">
        <f t="shared" si="1"/>
        <v>2040</v>
      </c>
      <c r="F55" s="81">
        <f t="shared" si="1"/>
        <v>5100</v>
      </c>
      <c r="G55" s="18"/>
      <c r="H55" s="18"/>
      <c r="I55" s="18"/>
      <c r="J55" s="18"/>
      <c r="K55" s="18"/>
      <c r="L55" s="18"/>
      <c r="M55" s="18"/>
      <c r="N55" s="18"/>
      <c r="O55" s="18"/>
      <c r="P55" s="68">
        <f t="shared" si="2"/>
        <v>10200</v>
      </c>
      <c r="Q55" s="68" t="str">
        <f t="shared" si="3"/>
        <v>correct</v>
      </c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</row>
    <row r="56" spans="1:29" ht="12.75">
      <c r="A56" s="57" t="s">
        <v>71</v>
      </c>
      <c r="B56" s="16" t="s">
        <v>98</v>
      </c>
      <c r="C56" s="17">
        <v>8450</v>
      </c>
      <c r="D56" s="81">
        <f t="shared" si="1"/>
        <v>2957.5</v>
      </c>
      <c r="E56" s="81">
        <f t="shared" si="1"/>
        <v>2957.5</v>
      </c>
      <c r="F56" s="81">
        <f t="shared" si="1"/>
        <v>2535</v>
      </c>
      <c r="G56" s="18"/>
      <c r="H56" s="18"/>
      <c r="I56" s="18"/>
      <c r="J56" s="18"/>
      <c r="K56" s="18"/>
      <c r="L56" s="18"/>
      <c r="M56" s="18"/>
      <c r="N56" s="18"/>
      <c r="O56" s="18"/>
      <c r="P56" s="68">
        <f t="shared" si="2"/>
        <v>8450</v>
      </c>
      <c r="Q56" s="68" t="str">
        <f t="shared" si="3"/>
        <v>correct</v>
      </c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</row>
    <row r="57" spans="1:29" ht="12.75">
      <c r="A57" s="57" t="s">
        <v>19</v>
      </c>
      <c r="B57" s="16" t="s">
        <v>97</v>
      </c>
      <c r="C57" s="17">
        <v>17000</v>
      </c>
      <c r="D57" s="81">
        <f t="shared" si="1"/>
        <v>10200</v>
      </c>
      <c r="E57" s="81">
        <f t="shared" si="1"/>
        <v>1700</v>
      </c>
      <c r="F57" s="81">
        <f t="shared" si="1"/>
        <v>5100</v>
      </c>
      <c r="G57" s="18"/>
      <c r="H57" s="18"/>
      <c r="I57" s="18"/>
      <c r="J57" s="18"/>
      <c r="K57" s="18"/>
      <c r="L57" s="18"/>
      <c r="M57" s="18"/>
      <c r="N57" s="18"/>
      <c r="O57" s="18"/>
      <c r="P57" s="68">
        <f t="shared" si="2"/>
        <v>17000</v>
      </c>
      <c r="Q57" s="68" t="str">
        <f t="shared" si="3"/>
        <v>correct</v>
      </c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</row>
    <row r="58" spans="1:29" ht="12.75">
      <c r="A58" s="57" t="s">
        <v>20</v>
      </c>
      <c r="B58" s="16" t="s">
        <v>94</v>
      </c>
      <c r="C58" s="17">
        <v>9800</v>
      </c>
      <c r="D58" s="81">
        <f t="shared" si="1"/>
        <v>3266.6666666666665</v>
      </c>
      <c r="E58" s="81">
        <f t="shared" si="1"/>
        <v>3266.6666666666665</v>
      </c>
      <c r="F58" s="81">
        <f t="shared" si="1"/>
        <v>3266.6666666666665</v>
      </c>
      <c r="G58" s="18"/>
      <c r="H58" s="18"/>
      <c r="I58" s="18"/>
      <c r="J58" s="18"/>
      <c r="K58" s="18"/>
      <c r="L58" s="18"/>
      <c r="M58" s="18"/>
      <c r="N58" s="18"/>
      <c r="O58" s="18"/>
      <c r="P58" s="68">
        <f t="shared" si="2"/>
        <v>9800</v>
      </c>
      <c r="Q58" s="68" t="str">
        <f t="shared" si="3"/>
        <v>correct</v>
      </c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</row>
    <row r="59" spans="1:29" ht="12.75">
      <c r="A59" s="57" t="s">
        <v>21</v>
      </c>
      <c r="B59" s="16" t="s">
        <v>99</v>
      </c>
      <c r="C59" s="17">
        <v>3800</v>
      </c>
      <c r="D59" s="81">
        <f t="shared" si="1"/>
        <v>1900</v>
      </c>
      <c r="E59" s="81">
        <f t="shared" si="1"/>
        <v>1330</v>
      </c>
      <c r="F59" s="81">
        <f t="shared" si="1"/>
        <v>570</v>
      </c>
      <c r="G59" s="18"/>
      <c r="H59" s="18"/>
      <c r="I59" s="18"/>
      <c r="J59" s="18"/>
      <c r="K59" s="18"/>
      <c r="L59" s="18"/>
      <c r="M59" s="18"/>
      <c r="N59" s="18"/>
      <c r="O59" s="18"/>
      <c r="P59" s="68">
        <f t="shared" si="2"/>
        <v>3800</v>
      </c>
      <c r="Q59" s="68" t="str">
        <f t="shared" si="3"/>
        <v>correct</v>
      </c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</row>
    <row r="60" spans="1:29" ht="12.75">
      <c r="A60" s="57" t="s">
        <v>22</v>
      </c>
      <c r="B60" s="16" t="s">
        <v>94</v>
      </c>
      <c r="C60" s="17">
        <v>2300</v>
      </c>
      <c r="D60" s="81">
        <f t="shared" si="1"/>
        <v>766.6666666666666</v>
      </c>
      <c r="E60" s="81">
        <f t="shared" si="1"/>
        <v>766.6666666666666</v>
      </c>
      <c r="F60" s="81">
        <f t="shared" si="1"/>
        <v>766.6666666666666</v>
      </c>
      <c r="G60" s="18"/>
      <c r="H60" s="18"/>
      <c r="I60" s="18"/>
      <c r="J60" s="18"/>
      <c r="K60" s="18"/>
      <c r="L60" s="18"/>
      <c r="M60" s="18"/>
      <c r="N60" s="18"/>
      <c r="O60" s="18"/>
      <c r="P60" s="68">
        <f t="shared" si="2"/>
        <v>2300</v>
      </c>
      <c r="Q60" s="68" t="str">
        <f t="shared" si="3"/>
        <v>correct</v>
      </c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</row>
    <row r="61" spans="1:29" ht="12.75">
      <c r="A61" s="57" t="s">
        <v>23</v>
      </c>
      <c r="B61" s="16" t="s">
        <v>99</v>
      </c>
      <c r="C61" s="17">
        <v>4190</v>
      </c>
      <c r="D61" s="81">
        <f t="shared" si="1"/>
        <v>2095</v>
      </c>
      <c r="E61" s="81">
        <f t="shared" si="1"/>
        <v>1466.5</v>
      </c>
      <c r="F61" s="81">
        <f t="shared" si="1"/>
        <v>628.5</v>
      </c>
      <c r="G61" s="18"/>
      <c r="H61" s="18"/>
      <c r="I61" s="18"/>
      <c r="J61" s="18"/>
      <c r="K61" s="18"/>
      <c r="L61" s="18"/>
      <c r="M61" s="18"/>
      <c r="N61" s="18"/>
      <c r="O61" s="18"/>
      <c r="P61" s="68">
        <f t="shared" si="2"/>
        <v>4190</v>
      </c>
      <c r="Q61" s="68" t="str">
        <f t="shared" si="3"/>
        <v>correct</v>
      </c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</row>
    <row r="62" spans="1:29" ht="12.75">
      <c r="A62" s="57" t="s">
        <v>29</v>
      </c>
      <c r="B62" s="16" t="s">
        <v>95</v>
      </c>
      <c r="C62" s="17">
        <v>6700</v>
      </c>
      <c r="D62" s="81">
        <f t="shared" si="1"/>
        <v>3350</v>
      </c>
      <c r="E62" s="81">
        <f t="shared" si="1"/>
        <v>3015</v>
      </c>
      <c r="F62" s="81">
        <f t="shared" si="1"/>
        <v>335</v>
      </c>
      <c r="G62" s="18"/>
      <c r="H62" s="18"/>
      <c r="I62" s="18"/>
      <c r="J62" s="18"/>
      <c r="K62" s="18"/>
      <c r="L62" s="18"/>
      <c r="M62" s="18"/>
      <c r="N62" s="18"/>
      <c r="O62" s="18"/>
      <c r="P62" s="68">
        <f t="shared" si="2"/>
        <v>6700</v>
      </c>
      <c r="Q62" s="68" t="str">
        <f t="shared" si="3"/>
        <v>correct</v>
      </c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</row>
    <row r="63" spans="1:29" ht="12.75">
      <c r="A63" s="57" t="s">
        <v>24</v>
      </c>
      <c r="B63" s="16" t="s">
        <v>95</v>
      </c>
      <c r="C63" s="17">
        <v>8500</v>
      </c>
      <c r="D63" s="81">
        <f t="shared" si="1"/>
        <v>4250</v>
      </c>
      <c r="E63" s="81">
        <f t="shared" si="1"/>
        <v>3825</v>
      </c>
      <c r="F63" s="81">
        <f t="shared" si="1"/>
        <v>425</v>
      </c>
      <c r="G63" s="18"/>
      <c r="H63" s="18"/>
      <c r="I63" s="18"/>
      <c r="J63" s="18"/>
      <c r="K63" s="18"/>
      <c r="L63" s="18"/>
      <c r="M63" s="18"/>
      <c r="N63" s="18"/>
      <c r="O63" s="18"/>
      <c r="P63" s="68">
        <f t="shared" si="2"/>
        <v>8500</v>
      </c>
      <c r="Q63" s="68" t="str">
        <f t="shared" si="3"/>
        <v>correct</v>
      </c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</row>
    <row r="64" spans="1:29" ht="12.75">
      <c r="A64" s="57" t="s">
        <v>25</v>
      </c>
      <c r="B64" s="16" t="s">
        <v>94</v>
      </c>
      <c r="C64" s="17">
        <v>14000</v>
      </c>
      <c r="D64" s="81">
        <f t="shared" si="1"/>
        <v>4666.666666666666</v>
      </c>
      <c r="E64" s="81">
        <f t="shared" si="1"/>
        <v>4666.666666666666</v>
      </c>
      <c r="F64" s="81">
        <f t="shared" si="1"/>
        <v>4666.666666666666</v>
      </c>
      <c r="G64" s="18"/>
      <c r="H64" s="18"/>
      <c r="I64" s="18"/>
      <c r="J64" s="18"/>
      <c r="K64" s="18"/>
      <c r="L64" s="18"/>
      <c r="M64" s="18"/>
      <c r="N64" s="18"/>
      <c r="O64" s="18"/>
      <c r="P64" s="68">
        <f t="shared" si="2"/>
        <v>13999.999999999998</v>
      </c>
      <c r="Q64" s="68" t="str">
        <f t="shared" si="3"/>
        <v>correct</v>
      </c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</row>
    <row r="65" spans="1:29" ht="12.75">
      <c r="A65" s="57" t="s">
        <v>28</v>
      </c>
      <c r="B65" s="16" t="s">
        <v>99</v>
      </c>
      <c r="C65" s="17">
        <v>24000</v>
      </c>
      <c r="D65" s="81">
        <f t="shared" si="1"/>
        <v>14400</v>
      </c>
      <c r="E65" s="81">
        <f t="shared" si="1"/>
        <v>2400</v>
      </c>
      <c r="F65" s="81">
        <f t="shared" si="1"/>
        <v>7200</v>
      </c>
      <c r="G65" s="18"/>
      <c r="H65" s="18"/>
      <c r="I65" s="18"/>
      <c r="J65" s="18"/>
      <c r="K65" s="18"/>
      <c r="L65" s="18"/>
      <c r="M65" s="18"/>
      <c r="N65" s="18"/>
      <c r="O65" s="18"/>
      <c r="P65" s="68">
        <f t="shared" si="2"/>
        <v>24000</v>
      </c>
      <c r="Q65" s="68" t="str">
        <f t="shared" si="3"/>
        <v>correct</v>
      </c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</row>
    <row r="66" spans="1:29" ht="12.75">
      <c r="A66" s="57"/>
      <c r="B66" s="16"/>
      <c r="C66" s="65"/>
      <c r="D66" s="12" t="s">
        <v>4</v>
      </c>
      <c r="E66" s="12" t="s">
        <v>3</v>
      </c>
      <c r="F66" s="8" t="s">
        <v>2</v>
      </c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</row>
    <row r="67" spans="1:29" ht="12.75">
      <c r="A67" s="63" t="s">
        <v>84</v>
      </c>
      <c r="B67" s="19"/>
      <c r="C67" s="65">
        <f>SUM(C45:C65)</f>
        <v>709140</v>
      </c>
      <c r="D67" s="82">
        <f>SUM(D45:D65)</f>
        <v>355548.31709219894</v>
      </c>
      <c r="E67" s="83">
        <f>SUM(E45:E65)</f>
        <v>212587.98634188954</v>
      </c>
      <c r="F67" s="84">
        <f>SUM(F45:F65)</f>
        <v>141003.69656591158</v>
      </c>
      <c r="G67" s="66"/>
      <c r="H67" s="66"/>
      <c r="I67" s="66"/>
      <c r="J67" s="66"/>
      <c r="K67" s="66"/>
      <c r="L67" s="66"/>
      <c r="M67" s="66"/>
      <c r="N67" s="66"/>
      <c r="O67" s="66"/>
      <c r="P67" s="68">
        <f>SUM(D67:F67)</f>
        <v>709140</v>
      </c>
      <c r="Q67" s="68" t="str">
        <f>IF(P67=C67,"correct","no")</f>
        <v>correct</v>
      </c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</row>
    <row r="68" spans="1:29" ht="13.5" thickBot="1">
      <c r="A68" s="57"/>
      <c r="B68" s="16"/>
      <c r="C68" s="65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</row>
    <row r="69" spans="1:29" ht="14.25" thickBot="1">
      <c r="A69" s="22" t="s">
        <v>72</v>
      </c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101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</row>
    <row r="70" spans="1:29" ht="12.75">
      <c r="A70" s="57"/>
      <c r="B70" s="16"/>
      <c r="C70" s="65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</row>
    <row r="71" spans="1:29" ht="12.75">
      <c r="A71" s="30"/>
      <c r="B71" s="16"/>
      <c r="C71" s="65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</row>
    <row r="72" spans="1:29" ht="12.75">
      <c r="A72" s="40" t="s">
        <v>73</v>
      </c>
      <c r="B72" s="72"/>
      <c r="C72" s="75"/>
      <c r="D72" s="75">
        <v>95000</v>
      </c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</row>
    <row r="73" spans="1:29" ht="12.75">
      <c r="A73" s="40" t="s">
        <v>74</v>
      </c>
      <c r="B73" s="72"/>
      <c r="C73" s="75"/>
      <c r="D73" s="75">
        <v>70000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</row>
    <row r="74" spans="1:29" ht="12.75">
      <c r="A74" s="40" t="s">
        <v>38</v>
      </c>
      <c r="B74" s="72"/>
      <c r="C74" s="75"/>
      <c r="D74" s="75">
        <v>80000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</row>
    <row r="75" spans="1:29" ht="12.75">
      <c r="A75" s="40" t="s">
        <v>75</v>
      </c>
      <c r="B75" s="72"/>
      <c r="C75" s="75"/>
      <c r="D75" s="75">
        <v>65000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</row>
    <row r="76" spans="1:29" ht="12.75">
      <c r="A76" s="40" t="s">
        <v>39</v>
      </c>
      <c r="B76" s="72"/>
      <c r="C76" s="75"/>
      <c r="D76" s="75">
        <v>65000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</row>
    <row r="77" spans="1:29" ht="12.75">
      <c r="A77" s="40" t="s">
        <v>40</v>
      </c>
      <c r="B77" s="72"/>
      <c r="C77" s="75"/>
      <c r="D77" s="75">
        <v>35000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</row>
    <row r="78" spans="1:29" ht="12.75">
      <c r="A78" s="40" t="s">
        <v>41</v>
      </c>
      <c r="B78" s="72"/>
      <c r="C78" s="75"/>
      <c r="D78" s="75">
        <v>35000</v>
      </c>
      <c r="E78" s="66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</row>
    <row r="79" spans="1:29" ht="12.75">
      <c r="A79" s="40" t="s">
        <v>42</v>
      </c>
      <c r="B79" s="72"/>
      <c r="C79" s="75"/>
      <c r="D79" s="75">
        <v>35000</v>
      </c>
      <c r="E79" s="66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</row>
    <row r="80" spans="1:29" ht="12.75">
      <c r="A80" s="40" t="s">
        <v>43</v>
      </c>
      <c r="B80" s="72"/>
      <c r="C80" s="75"/>
      <c r="D80" s="75">
        <v>35000</v>
      </c>
      <c r="E80" s="66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</row>
    <row r="81" spans="1:29" ht="12.75">
      <c r="A81" s="40" t="s">
        <v>44</v>
      </c>
      <c r="B81" s="72"/>
      <c r="C81" s="75"/>
      <c r="D81" s="75">
        <v>35000</v>
      </c>
      <c r="E81" s="66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</row>
    <row r="82" spans="1:29" ht="12.75">
      <c r="A82" s="40" t="s">
        <v>45</v>
      </c>
      <c r="B82" s="72"/>
      <c r="C82" s="75"/>
      <c r="D82" s="75">
        <v>35000</v>
      </c>
      <c r="E82" s="66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</row>
    <row r="83" spans="1:29" ht="12.75">
      <c r="A83" s="40" t="s">
        <v>46</v>
      </c>
      <c r="B83" s="72"/>
      <c r="C83" s="75"/>
      <c r="D83" s="75">
        <v>15000</v>
      </c>
      <c r="E83" s="66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</row>
    <row r="84" spans="1:29" ht="12.75">
      <c r="A84" s="40" t="s">
        <v>47</v>
      </c>
      <c r="B84" s="72"/>
      <c r="C84" s="75"/>
      <c r="D84" s="75">
        <v>15000</v>
      </c>
      <c r="E84" s="66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</row>
    <row r="85" spans="1:29" ht="12.75">
      <c r="A85" s="40" t="s">
        <v>54</v>
      </c>
      <c r="B85" s="72"/>
      <c r="C85" s="76"/>
      <c r="D85" s="76">
        <v>52900</v>
      </c>
      <c r="E85" s="50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</row>
    <row r="86" spans="1:29" ht="12.75">
      <c r="A86" s="40" t="s">
        <v>55</v>
      </c>
      <c r="B86" s="72"/>
      <c r="C86" s="76"/>
      <c r="D86" s="76">
        <v>134500</v>
      </c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</row>
    <row r="87" spans="1:29" ht="12.75">
      <c r="A87" s="40" t="s">
        <v>56</v>
      </c>
      <c r="B87" s="72"/>
      <c r="C87" s="76"/>
      <c r="D87" s="76">
        <v>9800</v>
      </c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</row>
    <row r="88" spans="1:29" ht="12.75">
      <c r="A88" s="40" t="s">
        <v>20</v>
      </c>
      <c r="B88" s="72"/>
      <c r="C88" s="76"/>
      <c r="D88" s="76">
        <v>29000</v>
      </c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</row>
    <row r="89" spans="1:29" ht="12.75">
      <c r="A89" s="40" t="s">
        <v>57</v>
      </c>
      <c r="B89" s="72"/>
      <c r="C89" s="76"/>
      <c r="D89" s="76">
        <v>34000</v>
      </c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</row>
    <row r="90" spans="1:29" ht="12.75">
      <c r="A90" s="40" t="s">
        <v>58</v>
      </c>
      <c r="B90" s="72"/>
      <c r="C90" s="76"/>
      <c r="D90" s="76">
        <v>56000</v>
      </c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</row>
    <row r="91" spans="1:29" ht="12.75">
      <c r="A91" s="40" t="s">
        <v>59</v>
      </c>
      <c r="B91" s="72"/>
      <c r="C91" s="76"/>
      <c r="D91" s="76">
        <v>6500</v>
      </c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</row>
    <row r="92" spans="1:29" ht="12.75">
      <c r="A92" s="40" t="s">
        <v>60</v>
      </c>
      <c r="B92" s="72"/>
      <c r="C92" s="76"/>
      <c r="D92" s="76">
        <v>2800</v>
      </c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</row>
    <row r="93" spans="1:29" ht="12.75">
      <c r="A93" s="40" t="s">
        <v>61</v>
      </c>
      <c r="B93" s="72"/>
      <c r="C93" s="76"/>
      <c r="D93" s="76">
        <v>450</v>
      </c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</row>
    <row r="94" spans="1:29" ht="12.75">
      <c r="A94" s="40" t="s">
        <v>62</v>
      </c>
      <c r="B94" s="72"/>
      <c r="C94" s="76"/>
      <c r="D94" s="76">
        <v>5600</v>
      </c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</row>
    <row r="95" spans="1:29" ht="12.75">
      <c r="A95" s="70" t="s">
        <v>76</v>
      </c>
      <c r="B95" s="73"/>
      <c r="C95" s="77"/>
      <c r="D95" s="52"/>
      <c r="E95" s="77">
        <v>100000</v>
      </c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</row>
    <row r="96" spans="1:29" ht="12.75">
      <c r="A96" s="70" t="s">
        <v>77</v>
      </c>
      <c r="B96" s="73"/>
      <c r="C96" s="77"/>
      <c r="D96" s="52"/>
      <c r="E96" s="77">
        <v>81000</v>
      </c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</row>
    <row r="97" spans="1:29" ht="12.75">
      <c r="A97" s="70" t="s">
        <v>48</v>
      </c>
      <c r="B97" s="73"/>
      <c r="C97" s="77"/>
      <c r="D97" s="52"/>
      <c r="E97" s="77">
        <v>65000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</row>
    <row r="98" spans="1:29" ht="12.75">
      <c r="A98" s="70" t="s">
        <v>49</v>
      </c>
      <c r="B98" s="73"/>
      <c r="C98" s="77"/>
      <c r="D98" s="52"/>
      <c r="E98" s="77">
        <v>65000</v>
      </c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</row>
    <row r="99" spans="1:29" ht="12.75">
      <c r="A99" s="70" t="s">
        <v>50</v>
      </c>
      <c r="B99" s="73"/>
      <c r="C99" s="77"/>
      <c r="D99" s="52"/>
      <c r="E99" s="77">
        <v>65000</v>
      </c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</row>
    <row r="100" spans="1:29" ht="12.75">
      <c r="A100" s="70" t="s">
        <v>51</v>
      </c>
      <c r="B100" s="73"/>
      <c r="C100" s="77"/>
      <c r="D100" s="52"/>
      <c r="E100" s="77">
        <v>65000</v>
      </c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</row>
    <row r="101" spans="1:29" ht="12.75">
      <c r="A101" s="70" t="s">
        <v>52</v>
      </c>
      <c r="B101" s="73"/>
      <c r="C101" s="77"/>
      <c r="D101" s="52"/>
      <c r="E101" s="77">
        <v>79000</v>
      </c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</row>
    <row r="102" spans="1:29" ht="12.75">
      <c r="A102" s="70" t="s">
        <v>20</v>
      </c>
      <c r="B102" s="73"/>
      <c r="C102" s="78"/>
      <c r="D102" s="52"/>
      <c r="E102" s="78">
        <v>35000</v>
      </c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</row>
    <row r="103" spans="1:29" ht="12.75">
      <c r="A103" s="70" t="s">
        <v>63</v>
      </c>
      <c r="B103" s="73"/>
      <c r="C103" s="78"/>
      <c r="D103" s="52"/>
      <c r="E103" s="78">
        <v>49788</v>
      </c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</row>
    <row r="104" spans="1:29" ht="12.75">
      <c r="A104" s="70" t="s">
        <v>64</v>
      </c>
      <c r="B104" s="73"/>
      <c r="C104" s="78"/>
      <c r="D104" s="52"/>
      <c r="E104" s="78">
        <v>98790</v>
      </c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</row>
    <row r="105" spans="1:29" ht="12.75">
      <c r="A105" s="70" t="s">
        <v>102</v>
      </c>
      <c r="B105" s="73"/>
      <c r="C105" s="78"/>
      <c r="D105" s="52"/>
      <c r="E105" s="78">
        <v>47800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</row>
    <row r="106" spans="1:29" ht="12.75">
      <c r="A106" s="70" t="s">
        <v>65</v>
      </c>
      <c r="B106" s="73"/>
      <c r="C106" s="78"/>
      <c r="D106" s="52"/>
      <c r="E106" s="78">
        <v>9467</v>
      </c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</row>
    <row r="107" spans="1:29" ht="12.75">
      <c r="A107" s="70" t="s">
        <v>66</v>
      </c>
      <c r="B107" s="73"/>
      <c r="C107" s="78"/>
      <c r="D107" s="52"/>
      <c r="E107" s="78">
        <v>19822</v>
      </c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</row>
    <row r="108" spans="1:29" ht="12.75">
      <c r="A108" s="71" t="s">
        <v>78</v>
      </c>
      <c r="B108" s="74"/>
      <c r="C108" s="79"/>
      <c r="D108" s="49"/>
      <c r="E108" s="49"/>
      <c r="F108" s="79">
        <v>110000</v>
      </c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</row>
    <row r="109" spans="1:29" ht="12.75">
      <c r="A109" s="71" t="s">
        <v>79</v>
      </c>
      <c r="B109" s="74"/>
      <c r="C109" s="79"/>
      <c r="D109" s="49"/>
      <c r="E109" s="49"/>
      <c r="F109" s="79">
        <v>50000</v>
      </c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</row>
    <row r="110" spans="1:29" ht="12.75">
      <c r="A110" s="71" t="s">
        <v>67</v>
      </c>
      <c r="B110" s="74"/>
      <c r="C110" s="80"/>
      <c r="D110" s="49"/>
      <c r="E110" s="49"/>
      <c r="F110" s="80">
        <v>57300</v>
      </c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</row>
    <row r="111" spans="1:29" ht="12.75">
      <c r="A111" s="71" t="s">
        <v>68</v>
      </c>
      <c r="B111" s="74"/>
      <c r="C111" s="80"/>
      <c r="D111" s="49"/>
      <c r="E111" s="49"/>
      <c r="F111" s="80">
        <v>21016</v>
      </c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</row>
    <row r="112" spans="1:29" ht="12.75">
      <c r="A112" s="71" t="s">
        <v>103</v>
      </c>
      <c r="B112" s="74"/>
      <c r="C112" s="80"/>
      <c r="D112" s="49"/>
      <c r="E112" s="49"/>
      <c r="F112" s="80">
        <v>7800</v>
      </c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</row>
    <row r="113" spans="1:29" ht="12.75">
      <c r="A113" s="19"/>
      <c r="B113" s="19"/>
      <c r="C113" s="50" t="s">
        <v>0</v>
      </c>
      <c r="D113" s="12" t="s">
        <v>4</v>
      </c>
      <c r="E113" s="12" t="s">
        <v>3</v>
      </c>
      <c r="F113" s="8" t="s">
        <v>2</v>
      </c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</row>
    <row r="114" spans="1:29" ht="12.75">
      <c r="A114" s="63" t="s">
        <v>85</v>
      </c>
      <c r="B114" s="19"/>
      <c r="C114" s="69">
        <f>SUM(F108:F112,E95:E107,D72:D94)</f>
        <v>1973333</v>
      </c>
      <c r="D114" s="85">
        <f>SUM(D72:D94)</f>
        <v>946550</v>
      </c>
      <c r="E114" s="86">
        <f>SUM(E95:E107)</f>
        <v>780667</v>
      </c>
      <c r="F114" s="87">
        <f>SUM(F108:F112)</f>
        <v>246116</v>
      </c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</row>
    <row r="115" spans="1:29" ht="12.75">
      <c r="A115" s="19"/>
      <c r="B115" s="19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</row>
    <row r="116" spans="1:29" ht="13.5" thickBot="1">
      <c r="A116" s="19"/>
      <c r="B116" s="19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</row>
    <row r="117" spans="1:29" ht="13.5" thickBot="1">
      <c r="A117" s="109"/>
      <c r="B117" s="20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101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</row>
    <row r="118" spans="1:29" ht="13.5" thickBot="1">
      <c r="A118" s="104" t="s">
        <v>86</v>
      </c>
      <c r="B118" s="105"/>
      <c r="C118" s="106"/>
      <c r="D118" s="21"/>
      <c r="E118" s="107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107" t="s">
        <v>89</v>
      </c>
      <c r="Q118" s="108" t="s">
        <v>30</v>
      </c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</row>
    <row r="119" spans="1:29" ht="12.75">
      <c r="A119" s="19"/>
      <c r="B119" s="19"/>
      <c r="C119" s="50" t="s">
        <v>0</v>
      </c>
      <c r="D119" s="12" t="s">
        <v>4</v>
      </c>
      <c r="E119" s="12" t="s">
        <v>3</v>
      </c>
      <c r="F119" s="8" t="s">
        <v>2</v>
      </c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</row>
    <row r="120" spans="1:29" ht="12.75">
      <c r="A120" s="19"/>
      <c r="B120" s="19"/>
      <c r="C120" s="69">
        <f>SUM(C114,C67)</f>
        <v>2682473</v>
      </c>
      <c r="D120" s="85">
        <f>D114+D67</f>
        <v>1302098.3170921989</v>
      </c>
      <c r="E120" s="86">
        <f>E114+E67</f>
        <v>993254.9863418895</v>
      </c>
      <c r="F120" s="87">
        <f>F114+F67</f>
        <v>387119.6965659116</v>
      </c>
      <c r="G120" s="50"/>
      <c r="H120" s="50"/>
      <c r="I120" s="50"/>
      <c r="J120" s="50"/>
      <c r="K120" s="50"/>
      <c r="L120" s="50"/>
      <c r="M120" s="50"/>
      <c r="N120" s="50"/>
      <c r="O120" s="50"/>
      <c r="P120" s="88">
        <f>Budget!H75</f>
        <v>2682473</v>
      </c>
      <c r="Q120" s="26" t="str">
        <f>IF(P120=C120,"correct","no")</f>
        <v>correct</v>
      </c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</row>
    <row r="121" spans="1:29" ht="12.75">
      <c r="A121" s="19"/>
      <c r="B121" s="19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</row>
    <row r="122" spans="1:29" ht="12.75">
      <c r="A122" s="57" t="s">
        <v>87</v>
      </c>
      <c r="B122" s="19"/>
      <c r="C122" s="92">
        <f>C67/C120</f>
        <v>0.264360535968116</v>
      </c>
      <c r="D122" s="92">
        <f>D67/D120</f>
        <v>0.2730579653049527</v>
      </c>
      <c r="E122" s="92">
        <f>E67/E120</f>
        <v>0.21403163262722788</v>
      </c>
      <c r="F122" s="92">
        <f>F67/F120</f>
        <v>0.3642379806988304</v>
      </c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</row>
    <row r="123" spans="1:29" ht="12.75">
      <c r="A123" s="19"/>
      <c r="B123" s="19"/>
      <c r="C123" s="50"/>
      <c r="D123" s="95"/>
      <c r="E123" s="95"/>
      <c r="F123" s="95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</row>
    <row r="124" spans="1:15" ht="12.75">
      <c r="A124" s="93"/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</row>
  </sheetData>
  <printOptions/>
  <pageMargins left="0.23" right="0.24" top="0.68" bottom="1" header="0.5" footer="0.5"/>
  <pageSetup fitToHeight="1" fitToWidth="1" horizontalDpi="300" verticalDpi="300" orientation="landscape" scale="19"/>
  <ignoredErrors>
    <ignoredError sqref="P15:P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" width="8.8515625" style="19" customWidth="1"/>
    <col min="3" max="3" width="9.140625" style="19" customWidth="1"/>
    <col min="4" max="4" width="48.00390625" style="19" customWidth="1"/>
    <col min="5" max="5" width="11.00390625" style="19" customWidth="1"/>
    <col min="6" max="6" width="4.28125" style="19" customWidth="1"/>
    <col min="7" max="7" width="26.7109375" style="19" customWidth="1"/>
    <col min="8" max="8" width="14.140625" style="19" customWidth="1"/>
    <col min="9" max="9" width="11.7109375" style="19" customWidth="1"/>
    <col min="10" max="16384" width="8.8515625" style="19" customWidth="1"/>
  </cols>
  <sheetData>
    <row r="1" spans="1:8" ht="14.25" thickBot="1">
      <c r="A1" s="89" t="s">
        <v>69</v>
      </c>
      <c r="B1" s="20"/>
      <c r="C1" s="21"/>
      <c r="D1" s="21"/>
      <c r="E1" s="62"/>
      <c r="F1" s="62"/>
      <c r="G1" s="62"/>
      <c r="H1" s="61"/>
    </row>
    <row r="2" spans="1:4" ht="15">
      <c r="A2" s="91" t="s">
        <v>31</v>
      </c>
      <c r="B2" s="27"/>
      <c r="C2" s="29"/>
      <c r="D2" s="16" t="s">
        <v>17</v>
      </c>
    </row>
    <row r="3" spans="1:7" ht="12.75" customHeight="1">
      <c r="A3" s="5"/>
      <c r="B3" s="1"/>
      <c r="C3" s="29"/>
      <c r="D3" s="16" t="s">
        <v>16</v>
      </c>
      <c r="G3" s="28" t="s">
        <v>32</v>
      </c>
    </row>
    <row r="4" spans="1:8" ht="12.75" customHeight="1">
      <c r="A4" s="5"/>
      <c r="B4" s="1"/>
      <c r="C4" s="29"/>
      <c r="D4" s="16"/>
      <c r="G4" s="30" t="s">
        <v>33</v>
      </c>
      <c r="H4" s="31" t="s">
        <v>34</v>
      </c>
    </row>
    <row r="5" spans="1:8" ht="12.75" customHeight="1" thickBot="1">
      <c r="A5" s="32"/>
      <c r="B5" s="33"/>
      <c r="C5" s="34"/>
      <c r="H5" s="35" t="s">
        <v>35</v>
      </c>
    </row>
    <row r="6" ht="12.75" customHeight="1">
      <c r="H6" s="36" t="s">
        <v>36</v>
      </c>
    </row>
    <row r="7" ht="12.75">
      <c r="A7" s="30" t="s">
        <v>37</v>
      </c>
    </row>
    <row r="8" spans="4:7" ht="12.75">
      <c r="D8" s="37" t="s">
        <v>7</v>
      </c>
      <c r="E8" s="38">
        <v>120000</v>
      </c>
      <c r="F8" s="39"/>
      <c r="G8" s="39"/>
    </row>
    <row r="9" spans="4:7" ht="12.75">
      <c r="D9" s="37" t="s">
        <v>8</v>
      </c>
      <c r="E9" s="38">
        <v>100000</v>
      </c>
      <c r="G9" s="39"/>
    </row>
    <row r="10" spans="4:5" ht="12.75">
      <c r="D10" s="37" t="s">
        <v>10</v>
      </c>
      <c r="E10" s="38">
        <v>75000</v>
      </c>
    </row>
    <row r="11" spans="4:5" ht="12.75">
      <c r="D11" s="37" t="s">
        <v>9</v>
      </c>
      <c r="E11" s="38">
        <v>66000</v>
      </c>
    </row>
    <row r="12" spans="4:5" ht="12.75">
      <c r="D12" s="37" t="s">
        <v>11</v>
      </c>
      <c r="E12" s="38">
        <v>70000</v>
      </c>
    </row>
    <row r="13" spans="4:5" ht="12.75">
      <c r="D13" s="37" t="s">
        <v>12</v>
      </c>
      <c r="E13" s="38">
        <v>35000</v>
      </c>
    </row>
    <row r="14" spans="4:5" ht="12.75">
      <c r="D14" s="37" t="s">
        <v>13</v>
      </c>
      <c r="E14" s="38">
        <v>35000</v>
      </c>
    </row>
    <row r="15" spans="4:5" ht="12.75">
      <c r="D15" s="37" t="s">
        <v>14</v>
      </c>
      <c r="E15" s="38">
        <v>35000</v>
      </c>
    </row>
    <row r="16" spans="4:5" ht="12.75">
      <c r="D16" s="40" t="s">
        <v>73</v>
      </c>
      <c r="E16" s="41">
        <v>95000</v>
      </c>
    </row>
    <row r="17" spans="4:7" ht="12.75">
      <c r="D17" s="40" t="s">
        <v>74</v>
      </c>
      <c r="E17" s="41">
        <v>70000</v>
      </c>
      <c r="G17" s="39"/>
    </row>
    <row r="18" spans="4:5" ht="12.75">
      <c r="D18" s="40" t="s">
        <v>38</v>
      </c>
      <c r="E18" s="41">
        <v>80000</v>
      </c>
    </row>
    <row r="19" spans="4:5" ht="12.75">
      <c r="D19" s="40" t="s">
        <v>75</v>
      </c>
      <c r="E19" s="41">
        <v>65000</v>
      </c>
    </row>
    <row r="20" spans="4:5" ht="12.75">
      <c r="D20" s="40" t="s">
        <v>39</v>
      </c>
      <c r="E20" s="41">
        <v>65000</v>
      </c>
    </row>
    <row r="21" spans="4:5" ht="12.75">
      <c r="D21" s="40" t="s">
        <v>40</v>
      </c>
      <c r="E21" s="41">
        <v>35000</v>
      </c>
    </row>
    <row r="22" spans="4:5" ht="12.75">
      <c r="D22" s="40" t="s">
        <v>41</v>
      </c>
      <c r="E22" s="41">
        <v>35000</v>
      </c>
    </row>
    <row r="23" spans="4:5" ht="12.75">
      <c r="D23" s="40" t="s">
        <v>42</v>
      </c>
      <c r="E23" s="41">
        <v>35000</v>
      </c>
    </row>
    <row r="24" spans="4:5" ht="12.75">
      <c r="D24" s="40" t="s">
        <v>43</v>
      </c>
      <c r="E24" s="41">
        <v>35000</v>
      </c>
    </row>
    <row r="25" spans="4:5" ht="12.75">
      <c r="D25" s="40" t="s">
        <v>44</v>
      </c>
      <c r="E25" s="41">
        <v>35000</v>
      </c>
    </row>
    <row r="26" spans="4:5" ht="12.75">
      <c r="D26" s="40" t="s">
        <v>45</v>
      </c>
      <c r="E26" s="41">
        <v>35000</v>
      </c>
    </row>
    <row r="27" spans="4:5" ht="12.75">
      <c r="D27" s="40" t="s">
        <v>46</v>
      </c>
      <c r="E27" s="41">
        <v>15000</v>
      </c>
    </row>
    <row r="28" spans="4:5" ht="12.75">
      <c r="D28" s="40" t="s">
        <v>47</v>
      </c>
      <c r="E28" s="41">
        <v>15000</v>
      </c>
    </row>
    <row r="29" spans="4:5" ht="12.75">
      <c r="D29" s="70" t="s">
        <v>76</v>
      </c>
      <c r="E29" s="42">
        <v>100000</v>
      </c>
    </row>
    <row r="30" spans="4:5" ht="12.75">
      <c r="D30" s="70" t="s">
        <v>77</v>
      </c>
      <c r="E30" s="42">
        <v>81000</v>
      </c>
    </row>
    <row r="31" spans="4:5" ht="12.75">
      <c r="D31" s="70" t="s">
        <v>48</v>
      </c>
      <c r="E31" s="42">
        <v>65000</v>
      </c>
    </row>
    <row r="32" spans="4:5" ht="12.75">
      <c r="D32" s="70" t="s">
        <v>49</v>
      </c>
      <c r="E32" s="42">
        <v>65000</v>
      </c>
    </row>
    <row r="33" spans="4:5" ht="12.75">
      <c r="D33" s="70" t="s">
        <v>50</v>
      </c>
      <c r="E33" s="42">
        <v>65000</v>
      </c>
    </row>
    <row r="34" spans="4:5" ht="12.75">
      <c r="D34" s="70" t="s">
        <v>51</v>
      </c>
      <c r="E34" s="42">
        <v>65000</v>
      </c>
    </row>
    <row r="35" spans="4:5" ht="12.75">
      <c r="D35" s="70" t="s">
        <v>52</v>
      </c>
      <c r="E35" s="42">
        <v>79000</v>
      </c>
    </row>
    <row r="36" spans="4:5" ht="13.5" thickBot="1">
      <c r="D36" s="71" t="s">
        <v>78</v>
      </c>
      <c r="E36" s="43">
        <v>110000</v>
      </c>
    </row>
    <row r="37" spans="4:8" ht="13.5" thickBot="1">
      <c r="D37" s="71" t="s">
        <v>79</v>
      </c>
      <c r="E37" s="43">
        <v>50000</v>
      </c>
      <c r="G37" s="97" t="s">
        <v>80</v>
      </c>
      <c r="H37" s="98">
        <f>SUM(E8:E37)</f>
        <v>1831000</v>
      </c>
    </row>
    <row r="38" spans="1:8" ht="12.75">
      <c r="A38" s="30" t="s">
        <v>101</v>
      </c>
      <c r="H38" s="99"/>
    </row>
    <row r="39" spans="4:5" ht="12.75">
      <c r="D39" s="37" t="s">
        <v>27</v>
      </c>
      <c r="E39" s="38">
        <v>54000</v>
      </c>
    </row>
    <row r="40" spans="4:5" ht="12.75">
      <c r="D40" s="37" t="s">
        <v>26</v>
      </c>
      <c r="E40" s="38">
        <v>10200</v>
      </c>
    </row>
    <row r="41" spans="4:5" ht="12.75">
      <c r="D41" s="37" t="s">
        <v>70</v>
      </c>
      <c r="E41" s="38">
        <v>10200</v>
      </c>
    </row>
    <row r="42" spans="4:5" ht="12.75">
      <c r="D42" s="37" t="s">
        <v>71</v>
      </c>
      <c r="E42" s="38">
        <v>8450</v>
      </c>
    </row>
    <row r="43" spans="4:5" ht="12.75">
      <c r="D43" s="37" t="s">
        <v>19</v>
      </c>
      <c r="E43" s="38">
        <v>17000</v>
      </c>
    </row>
    <row r="44" spans="4:5" ht="12.75">
      <c r="D44" s="37" t="s">
        <v>20</v>
      </c>
      <c r="E44" s="38">
        <v>9800</v>
      </c>
    </row>
    <row r="45" spans="4:5" ht="12.75">
      <c r="D45" s="37" t="s">
        <v>21</v>
      </c>
      <c r="E45" s="38">
        <v>3800</v>
      </c>
    </row>
    <row r="46" spans="4:5" ht="12.75">
      <c r="D46" s="37" t="s">
        <v>22</v>
      </c>
      <c r="E46" s="38">
        <v>2300</v>
      </c>
    </row>
    <row r="47" spans="4:5" ht="12.75">
      <c r="D47" s="37" t="s">
        <v>23</v>
      </c>
      <c r="E47" s="38">
        <v>4190</v>
      </c>
    </row>
    <row r="48" spans="4:5" ht="12.75">
      <c r="D48" s="37" t="s">
        <v>29</v>
      </c>
      <c r="E48" s="38">
        <v>6700</v>
      </c>
    </row>
    <row r="49" spans="4:5" ht="12.75">
      <c r="D49" s="37" t="s">
        <v>24</v>
      </c>
      <c r="E49" s="38">
        <v>8500</v>
      </c>
    </row>
    <row r="50" spans="4:5" ht="13.5" thickBot="1">
      <c r="D50" s="37" t="s">
        <v>25</v>
      </c>
      <c r="E50" s="38">
        <v>14000</v>
      </c>
    </row>
    <row r="51" spans="4:8" ht="13.5" thickBot="1">
      <c r="D51" s="37" t="s">
        <v>28</v>
      </c>
      <c r="E51" s="38">
        <v>24000</v>
      </c>
      <c r="G51" s="97" t="s">
        <v>81</v>
      </c>
      <c r="H51" s="98">
        <f>SUM(E39:E51)</f>
        <v>173140</v>
      </c>
    </row>
    <row r="52" spans="1:8" ht="12.75">
      <c r="A52" s="30" t="s">
        <v>53</v>
      </c>
      <c r="G52" s="39"/>
      <c r="H52" s="99"/>
    </row>
    <row r="53" spans="4:5" ht="12.75">
      <c r="D53" s="40" t="s">
        <v>54</v>
      </c>
      <c r="E53" s="44">
        <v>52900</v>
      </c>
    </row>
    <row r="54" spans="4:5" ht="12.75">
      <c r="D54" s="40" t="s">
        <v>55</v>
      </c>
      <c r="E54" s="44">
        <v>134500</v>
      </c>
    </row>
    <row r="55" spans="4:5" ht="12.75">
      <c r="D55" s="40" t="s">
        <v>56</v>
      </c>
      <c r="E55" s="44">
        <v>9800</v>
      </c>
    </row>
    <row r="56" spans="4:5" ht="12.75">
      <c r="D56" s="40" t="s">
        <v>20</v>
      </c>
      <c r="E56" s="44">
        <v>29000</v>
      </c>
    </row>
    <row r="57" spans="4:5" ht="12.75">
      <c r="D57" s="40" t="s">
        <v>57</v>
      </c>
      <c r="E57" s="44">
        <v>34000</v>
      </c>
    </row>
    <row r="58" spans="4:5" ht="12.75">
      <c r="D58" s="40" t="s">
        <v>58</v>
      </c>
      <c r="E58" s="44">
        <v>56000</v>
      </c>
    </row>
    <row r="59" spans="4:5" ht="12.75">
      <c r="D59" s="40" t="s">
        <v>59</v>
      </c>
      <c r="E59" s="44">
        <v>6500</v>
      </c>
    </row>
    <row r="60" spans="4:5" ht="12.75">
      <c r="D60" s="40" t="s">
        <v>60</v>
      </c>
      <c r="E60" s="44">
        <v>2800</v>
      </c>
    </row>
    <row r="61" spans="4:5" ht="12.75">
      <c r="D61" s="40" t="s">
        <v>61</v>
      </c>
      <c r="E61" s="44">
        <v>450</v>
      </c>
    </row>
    <row r="62" spans="4:5" ht="12.75">
      <c r="D62" s="40" t="s">
        <v>62</v>
      </c>
      <c r="E62" s="44">
        <v>5600</v>
      </c>
    </row>
    <row r="63" spans="4:5" ht="12.75">
      <c r="D63" s="70" t="s">
        <v>20</v>
      </c>
      <c r="E63" s="45">
        <v>35000</v>
      </c>
    </row>
    <row r="64" spans="4:5" ht="12.75">
      <c r="D64" s="70" t="s">
        <v>63</v>
      </c>
      <c r="E64" s="45">
        <v>49788</v>
      </c>
    </row>
    <row r="65" spans="4:5" ht="12.75">
      <c r="D65" s="70" t="s">
        <v>64</v>
      </c>
      <c r="E65" s="45">
        <v>98790</v>
      </c>
    </row>
    <row r="66" spans="4:5" ht="12.75">
      <c r="D66" s="70" t="s">
        <v>102</v>
      </c>
      <c r="E66" s="45">
        <v>47800</v>
      </c>
    </row>
    <row r="67" spans="4:5" ht="12.75">
      <c r="D67" s="70" t="s">
        <v>65</v>
      </c>
      <c r="E67" s="45">
        <v>9467</v>
      </c>
    </row>
    <row r="68" spans="4:5" ht="12.75">
      <c r="D68" s="70" t="s">
        <v>66</v>
      </c>
      <c r="E68" s="45">
        <v>19822</v>
      </c>
    </row>
    <row r="69" spans="4:5" ht="12.75">
      <c r="D69" s="71" t="s">
        <v>67</v>
      </c>
      <c r="E69" s="46">
        <v>57300</v>
      </c>
    </row>
    <row r="70" spans="4:5" ht="13.5" thickBot="1">
      <c r="D70" s="71" t="s">
        <v>68</v>
      </c>
      <c r="E70" s="46">
        <v>21016</v>
      </c>
    </row>
    <row r="71" spans="4:8" ht="13.5" thickBot="1">
      <c r="D71" s="71" t="s">
        <v>103</v>
      </c>
      <c r="E71" s="46">
        <v>7800</v>
      </c>
      <c r="G71" s="97" t="s">
        <v>82</v>
      </c>
      <c r="H71" s="98">
        <f>SUM(E53:E71)</f>
        <v>678333</v>
      </c>
    </row>
    <row r="72" ht="12.75">
      <c r="H72" s="99"/>
    </row>
    <row r="74" ht="13.5" thickBot="1"/>
    <row r="75" spans="7:8" ht="13.5" thickBot="1">
      <c r="G75" s="97" t="s">
        <v>83</v>
      </c>
      <c r="H75" s="98">
        <f>SUM(H8:H71)</f>
        <v>2682473</v>
      </c>
    </row>
    <row r="76" ht="12.75">
      <c r="H76" s="99"/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Bain &amp; Company,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Lin</dc:creator>
  <cp:keywords/>
  <dc:description/>
  <cp:lastModifiedBy>Johnny Lin</cp:lastModifiedBy>
  <dcterms:created xsi:type="dcterms:W3CDTF">2009-02-20T00:07:47Z</dcterms:created>
  <dcterms:modified xsi:type="dcterms:W3CDTF">2009-05-04T21:08:51Z</dcterms:modified>
  <cp:category/>
  <cp:version/>
  <cp:contentType/>
  <cp:contentStatus/>
</cp:coreProperties>
</file>